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ATImov\Subaffidi\Progetti in corso\C_30 affidamento diretto da\"/>
    </mc:Choice>
  </mc:AlternateContent>
  <xr:revisionPtr revIDLastSave="0" documentId="13_ncr:1_{15D315D4-A117-4CC1-A82A-1D1CD9DDFA04}" xr6:coauthVersionLast="47" xr6:coauthVersionMax="47" xr10:uidLastSave="{00000000-0000-0000-0000-000000000000}"/>
  <bookViews>
    <workbookView xWindow="-120" yWindow="-120" windowWidth="29040" windowHeight="15720" xr2:uid="{17880E79-EBDD-47B5-B873-4EC0697D1EEC}"/>
  </bookViews>
  <sheets>
    <sheet name="C_30 inv" sheetId="1" r:id="rId1"/>
    <sheet name="C_30 - C_31 estate" sheetId="3" r:id="rId2"/>
    <sheet name="Riepilogo Km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C2" i="4"/>
  <c r="B2" i="4"/>
  <c r="B54" i="3"/>
  <c r="B115" i="3"/>
  <c r="B167" i="3"/>
  <c r="B169" i="3" s="1"/>
  <c r="B62" i="1"/>
  <c r="B117" i="1"/>
  <c r="B120" i="1" s="1"/>
  <c r="H110" i="3" l="1"/>
  <c r="G110" i="3"/>
  <c r="E110" i="3"/>
  <c r="C110" i="3"/>
  <c r="I82" i="3"/>
  <c r="H82" i="3"/>
  <c r="G82" i="3"/>
  <c r="E82" i="3"/>
  <c r="D82" i="3"/>
  <c r="G52" i="3"/>
  <c r="E52" i="3"/>
  <c r="D52" i="3"/>
  <c r="C52" i="3"/>
  <c r="G23" i="3"/>
  <c r="F23" i="3"/>
  <c r="E23" i="3"/>
  <c r="D23" i="3"/>
  <c r="C23" i="3"/>
  <c r="B117" i="3" l="1"/>
  <c r="B56" i="3"/>
  <c r="B65" i="1"/>
</calcChain>
</file>

<file path=xl/sharedStrings.xml><?xml version="1.0" encoding="utf-8"?>
<sst xmlns="http://schemas.openxmlformats.org/spreadsheetml/2006/main" count="834" uniqueCount="445">
  <si>
    <t>VETTORE ASF</t>
  </si>
  <si>
    <t>Fer6</t>
  </si>
  <si>
    <t>Scol</t>
  </si>
  <si>
    <t/>
  </si>
  <si>
    <t>10.55</t>
  </si>
  <si>
    <t>18.10</t>
  </si>
  <si>
    <t>12.16</t>
  </si>
  <si>
    <t>19.41</t>
  </si>
  <si>
    <t>12.21</t>
  </si>
  <si>
    <t>18.16</t>
  </si>
  <si>
    <t>18.20</t>
  </si>
  <si>
    <t>19.49</t>
  </si>
  <si>
    <t>12.26</t>
  </si>
  <si>
    <t>19.51</t>
  </si>
  <si>
    <t>19.55</t>
  </si>
  <si>
    <t>12.50</t>
  </si>
  <si>
    <t>18.51</t>
  </si>
  <si>
    <t>18.55</t>
  </si>
  <si>
    <t>13.07</t>
  </si>
  <si>
    <t>19.16</t>
  </si>
  <si>
    <t>19.34</t>
  </si>
  <si>
    <t>20.51</t>
  </si>
  <si>
    <t>13.34</t>
  </si>
  <si>
    <t>12.20</t>
  </si>
  <si>
    <t>km</t>
  </si>
  <si>
    <t>07.20</t>
  </si>
  <si>
    <t>17.15</t>
  </si>
  <si>
    <t>14.10</t>
  </si>
  <si>
    <t>17.20</t>
  </si>
  <si>
    <t>17.24</t>
  </si>
  <si>
    <t>12.51</t>
  </si>
  <si>
    <t>20.20</t>
  </si>
  <si>
    <t>13.01</t>
  </si>
  <si>
    <t>09.51</t>
  </si>
  <si>
    <t>13.14</t>
  </si>
  <si>
    <t>13.21</t>
  </si>
  <si>
    <t>10.07</t>
  </si>
  <si>
    <t>C_30     Como - Nesso - Bellagio</t>
  </si>
  <si>
    <t>Como - Staz. S.Giovanni FS</t>
  </si>
  <si>
    <t>08.50</t>
  </si>
  <si>
    <t>11.50</t>
  </si>
  <si>
    <t>15.50</t>
  </si>
  <si>
    <t>17.50</t>
  </si>
  <si>
    <t>18.50</t>
  </si>
  <si>
    <t>Como - Vittoria (ang. Cattaneo)</t>
  </si>
  <si>
    <t>Como - P.zza del Popolo</t>
  </si>
  <si>
    <t>Como - Lungo Lario Trieste</t>
  </si>
  <si>
    <t>08.55</t>
  </si>
  <si>
    <t>11.55</t>
  </si>
  <si>
    <t>12.25</t>
  </si>
  <si>
    <t>15.55</t>
  </si>
  <si>
    <t>17.55</t>
  </si>
  <si>
    <t>Como - Piazza Amendola</t>
  </si>
  <si>
    <t>Blevio - Piazza Roma</t>
  </si>
  <si>
    <t>07.24</t>
  </si>
  <si>
    <t>09.04</t>
  </si>
  <si>
    <t>12.04</t>
  </si>
  <si>
    <t>12.34</t>
  </si>
  <si>
    <t>16.04</t>
  </si>
  <si>
    <t>18.04</t>
  </si>
  <si>
    <t>19.04</t>
  </si>
  <si>
    <t>Torno - Piazza Caronti</t>
  </si>
  <si>
    <t>09.09</t>
  </si>
  <si>
    <t>12.09</t>
  </si>
  <si>
    <t>12.39</t>
  </si>
  <si>
    <t>14.44</t>
  </si>
  <si>
    <t>16.09</t>
  </si>
  <si>
    <t>18.09</t>
  </si>
  <si>
    <t>19.09</t>
  </si>
  <si>
    <t>Torno - Bivio Palanzo</t>
  </si>
  <si>
    <t>09.13</t>
  </si>
  <si>
    <t>12.13</t>
  </si>
  <si>
    <t>12.43</t>
  </si>
  <si>
    <t>16.13</t>
  </si>
  <si>
    <t>18.13</t>
  </si>
  <si>
    <t>19.13</t>
  </si>
  <si>
    <t>Palanzo - Piazza E. Fasola</t>
  </si>
  <si>
    <t>Faggeto - Via Statale-Pensilina</t>
  </si>
  <si>
    <t>09.16</t>
  </si>
  <si>
    <t>12.46</t>
  </si>
  <si>
    <t>14.51</t>
  </si>
  <si>
    <t>16.16</t>
  </si>
  <si>
    <t>Pognana - Imbarcadero</t>
  </si>
  <si>
    <t>09.20</t>
  </si>
  <si>
    <t>14.55</t>
  </si>
  <si>
    <t>16.20</t>
  </si>
  <si>
    <t>19.20</t>
  </si>
  <si>
    <t>Pognana - Via Statale 21</t>
  </si>
  <si>
    <t>09.21</t>
  </si>
  <si>
    <t>16.21</t>
  </si>
  <si>
    <t>18.21</t>
  </si>
  <si>
    <t>19.21</t>
  </si>
  <si>
    <t>Careno - Via Statale 3</t>
  </si>
  <si>
    <t>09.26</t>
  </si>
  <si>
    <t>12.56</t>
  </si>
  <si>
    <t>15.01</t>
  </si>
  <si>
    <t>16.26</t>
  </si>
  <si>
    <t>18.26</t>
  </si>
  <si>
    <t>19.26</t>
  </si>
  <si>
    <t>Nesso - Piazza Castello</t>
  </si>
  <si>
    <t>07.51</t>
  </si>
  <si>
    <t>09.31</t>
  </si>
  <si>
    <t>12.31</t>
  </si>
  <si>
    <t>15.06</t>
  </si>
  <si>
    <t>16.31</t>
  </si>
  <si>
    <t>18.31</t>
  </si>
  <si>
    <t>19.31</t>
  </si>
  <si>
    <t>Veleso - Piazza Municipio</t>
  </si>
  <si>
    <t>Piano del Tivano - Cippo</t>
  </si>
  <si>
    <t>Pescaù - Bivio Bagnana</t>
  </si>
  <si>
    <t>09.41</t>
  </si>
  <si>
    <t>12.41</t>
  </si>
  <si>
    <t>13.11</t>
  </si>
  <si>
    <t>15.16</t>
  </si>
  <si>
    <t>16.41</t>
  </si>
  <si>
    <t>18.41</t>
  </si>
  <si>
    <t>Lezzeno - Piazza Roma</t>
  </si>
  <si>
    <t>09.44</t>
  </si>
  <si>
    <t>12.44</t>
  </si>
  <si>
    <t>16.44</t>
  </si>
  <si>
    <t>18.44</t>
  </si>
  <si>
    <t>19.44</t>
  </si>
  <si>
    <t>Bellagio - S. Giovanni  Cementeria</t>
  </si>
  <si>
    <t>15.26</t>
  </si>
  <si>
    <t>16.51</t>
  </si>
  <si>
    <t>Bellagio - Via Vitali Scuole</t>
  </si>
  <si>
    <t>Bellagio - Lido</t>
  </si>
  <si>
    <t>09.59</t>
  </si>
  <si>
    <t>12.59</t>
  </si>
  <si>
    <t>13.29</t>
  </si>
  <si>
    <t>15.34</t>
  </si>
  <si>
    <t>16.59</t>
  </si>
  <si>
    <t>18.59</t>
  </si>
  <si>
    <t>19.59</t>
  </si>
  <si>
    <t>C_30     Bellagio - Nesso - Como</t>
  </si>
  <si>
    <t>Bellagio - Cementeria</t>
  </si>
  <si>
    <t>10.01</t>
  </si>
  <si>
    <t>16.01</t>
  </si>
  <si>
    <t>17.01</t>
  </si>
  <si>
    <t>Bellagio - Via Valassina 84</t>
  </si>
  <si>
    <t>10.06</t>
  </si>
  <si>
    <t>13.06</t>
  </si>
  <si>
    <t>16.06</t>
  </si>
  <si>
    <t>17.06</t>
  </si>
  <si>
    <t>19.06</t>
  </si>
  <si>
    <t>16.07</t>
  </si>
  <si>
    <t>17.07</t>
  </si>
  <si>
    <t>19.07</t>
  </si>
  <si>
    <t>07.14</t>
  </si>
  <si>
    <t>10.14</t>
  </si>
  <si>
    <t>13.44</t>
  </si>
  <si>
    <t>16.14</t>
  </si>
  <si>
    <t>17.14</t>
  </si>
  <si>
    <t>19.14</t>
  </si>
  <si>
    <t>10.20</t>
  </si>
  <si>
    <t>13.20</t>
  </si>
  <si>
    <t>10.24</t>
  </si>
  <si>
    <t>13.24</t>
  </si>
  <si>
    <t>16.24</t>
  </si>
  <si>
    <t>19.24</t>
  </si>
  <si>
    <t>07.34</t>
  </si>
  <si>
    <t>10.34</t>
  </si>
  <si>
    <t>16.34</t>
  </si>
  <si>
    <t>17.34</t>
  </si>
  <si>
    <t>07.39</t>
  </si>
  <si>
    <t>10.39</t>
  </si>
  <si>
    <t>13.39</t>
  </si>
  <si>
    <t>16.39</t>
  </si>
  <si>
    <t>17.39</t>
  </si>
  <si>
    <t>19.39</t>
  </si>
  <si>
    <t>Pognana - Via Statale 21-</t>
  </si>
  <si>
    <t>07.44</t>
  </si>
  <si>
    <t>10.44</t>
  </si>
  <si>
    <t>17.44</t>
  </si>
  <si>
    <t>07.49</t>
  </si>
  <si>
    <t>10.49</t>
  </si>
  <si>
    <t>13.49</t>
  </si>
  <si>
    <t>16.49</t>
  </si>
  <si>
    <t>17.49</t>
  </si>
  <si>
    <t>10.51</t>
  </si>
  <si>
    <t>13.51</t>
  </si>
  <si>
    <t>17.51</t>
  </si>
  <si>
    <t>07.55</t>
  </si>
  <si>
    <t>09.55</t>
  </si>
  <si>
    <t>13.55</t>
  </si>
  <si>
    <t>16.55</t>
  </si>
  <si>
    <t>08.00</t>
  </si>
  <si>
    <t>11.00</t>
  </si>
  <si>
    <t>14.00</t>
  </si>
  <si>
    <t>17.00</t>
  </si>
  <si>
    <t>18.00</t>
  </si>
  <si>
    <t>20.00</t>
  </si>
  <si>
    <t>Como - Stazione Lago</t>
  </si>
  <si>
    <t>08.10</t>
  </si>
  <si>
    <t>11.10</t>
  </si>
  <si>
    <t>17.10</t>
  </si>
  <si>
    <t>20.10</t>
  </si>
  <si>
    <t>08.15</t>
  </si>
  <si>
    <t>11.15</t>
  </si>
  <si>
    <t>14.15</t>
  </si>
  <si>
    <t>18.15</t>
  </si>
  <si>
    <t>20.15</t>
  </si>
  <si>
    <t>14.16</t>
  </si>
  <si>
    <t>300096</t>
  </si>
  <si>
    <t>300098</t>
  </si>
  <si>
    <t>300100</t>
  </si>
  <si>
    <t>300104</t>
  </si>
  <si>
    <t>vettore</t>
  </si>
  <si>
    <t>ASF</t>
  </si>
  <si>
    <t>Fest</t>
  </si>
  <si>
    <t>10.50</t>
  </si>
  <si>
    <t>13.50</t>
  </si>
  <si>
    <t>16.50</t>
  </si>
  <si>
    <t>Como - Stazione Autolinee</t>
  </si>
  <si>
    <t>12.55</t>
  </si>
  <si>
    <t>11.04</t>
  </si>
  <si>
    <t>14.04</t>
  </si>
  <si>
    <t>17.04</t>
  </si>
  <si>
    <t>11.09</t>
  </si>
  <si>
    <t>14.09</t>
  </si>
  <si>
    <t>17.09</t>
  </si>
  <si>
    <t>11.13</t>
  </si>
  <si>
    <t>14.13</t>
  </si>
  <si>
    <t>17.13</t>
  </si>
  <si>
    <t>11.16</t>
  </si>
  <si>
    <t>17.16</t>
  </si>
  <si>
    <t>11.20</t>
  </si>
  <si>
    <t>14.20</t>
  </si>
  <si>
    <t>11.21</t>
  </si>
  <si>
    <t>14.21</t>
  </si>
  <si>
    <t>17.21</t>
  </si>
  <si>
    <t>11.26</t>
  </si>
  <si>
    <t>14.26</t>
  </si>
  <si>
    <t>17.26</t>
  </si>
  <si>
    <t>11.31</t>
  </si>
  <si>
    <t>14.31</t>
  </si>
  <si>
    <t>17.31</t>
  </si>
  <si>
    <t>11.41</t>
  </si>
  <si>
    <t>14.41</t>
  </si>
  <si>
    <t>17.41</t>
  </si>
  <si>
    <t>11.44</t>
  </si>
  <si>
    <t>06.52</t>
  </si>
  <si>
    <t>07.52</t>
  </si>
  <si>
    <t>11.51</t>
  </si>
  <si>
    <t>07.00</t>
  </si>
  <si>
    <t>11.59</t>
  </si>
  <si>
    <t>14.59</t>
  </si>
  <si>
    <t>17.59</t>
  </si>
  <si>
    <t>300083</t>
  </si>
  <si>
    <t>300087</t>
  </si>
  <si>
    <t>300089</t>
  </si>
  <si>
    <t>300091</t>
  </si>
  <si>
    <t>12.01</t>
  </si>
  <si>
    <t>19.01</t>
  </si>
  <si>
    <t>07.06</t>
  </si>
  <si>
    <t>08.06</t>
  </si>
  <si>
    <t>12.06</t>
  </si>
  <si>
    <t>Bellagio - Via Vitali - Scuole</t>
  </si>
  <si>
    <t>07.07</t>
  </si>
  <si>
    <t>08.07</t>
  </si>
  <si>
    <t>12.07</t>
  </si>
  <si>
    <t>15.07</t>
  </si>
  <si>
    <t>08.14</t>
  </si>
  <si>
    <t>12.14</t>
  </si>
  <si>
    <t>15.14</t>
  </si>
  <si>
    <t>08.20</t>
  </si>
  <si>
    <t>15.20</t>
  </si>
  <si>
    <t>08.24</t>
  </si>
  <si>
    <t>12.24</t>
  </si>
  <si>
    <t>15.24</t>
  </si>
  <si>
    <t>08.34</t>
  </si>
  <si>
    <t>08.39</t>
  </si>
  <si>
    <t>15.39</t>
  </si>
  <si>
    <t>08.44</t>
  </si>
  <si>
    <t>15.44</t>
  </si>
  <si>
    <t>08.49</t>
  </si>
  <si>
    <t>12.49</t>
  </si>
  <si>
    <t>15.49</t>
  </si>
  <si>
    <t>08.51</t>
  </si>
  <si>
    <t>15.51</t>
  </si>
  <si>
    <t>09.00</t>
  </si>
  <si>
    <t>13.00</t>
  </si>
  <si>
    <t>16.00</t>
  </si>
  <si>
    <t>09.10</t>
  </si>
  <si>
    <t>13.10</t>
  </si>
  <si>
    <t>16.10</t>
  </si>
  <si>
    <t>09.15</t>
  </si>
  <si>
    <t>13.15</t>
  </si>
  <si>
    <t>16.15</t>
  </si>
  <si>
    <t>IL SERVIZIO È SOSPESO IL 25 DICEMBRE E IL 1° GENNAIO / NO SERVICE ON 25TH DECEMBER AND 1ST JANUARY</t>
  </si>
  <si>
    <t>AREA LAGO - INVERNALE 2023/24</t>
  </si>
  <si>
    <t>Km</t>
  </si>
  <si>
    <t>NUOVA</t>
  </si>
  <si>
    <t>C 30     Como - Nesso - Bellagio</t>
  </si>
  <si>
    <t>4   32</t>
  </si>
  <si>
    <t>Como - Staz S. Giovanni FS</t>
  </si>
  <si>
    <t>06.20</t>
  </si>
  <si>
    <t>09.50</t>
  </si>
  <si>
    <t>19.50</t>
  </si>
  <si>
    <t>21.50</t>
  </si>
  <si>
    <t>06.25</t>
  </si>
  <si>
    <t>21.55</t>
  </si>
  <si>
    <t>06.34</t>
  </si>
  <si>
    <t>10.04</t>
  </si>
  <si>
    <t>20.04</t>
  </si>
  <si>
    <t>22.04</t>
  </si>
  <si>
    <t>06.39</t>
  </si>
  <si>
    <t>10.09</t>
  </si>
  <si>
    <t>20.09</t>
  </si>
  <si>
    <t>22.09</t>
  </si>
  <si>
    <t>06.43</t>
  </si>
  <si>
    <t>10.13</t>
  </si>
  <si>
    <t>20.13</t>
  </si>
  <si>
    <t>22.13</t>
  </si>
  <si>
    <t>Palanzo - Piazza Fasola</t>
  </si>
  <si>
    <t>15.04</t>
  </si>
  <si>
    <t>Faggeto - Via Statale</t>
  </si>
  <si>
    <t>06.46</t>
  </si>
  <si>
    <t>10.16</t>
  </si>
  <si>
    <t>20.16</t>
  </si>
  <si>
    <t>22.16</t>
  </si>
  <si>
    <t>06.50</t>
  </si>
  <si>
    <t>22.20</t>
  </si>
  <si>
    <t>06.51</t>
  </si>
  <si>
    <t>10.21</t>
  </si>
  <si>
    <t>20.21</t>
  </si>
  <si>
    <t>22.21</t>
  </si>
  <si>
    <t>06.56</t>
  </si>
  <si>
    <t>10.26</t>
  </si>
  <si>
    <t>20.26</t>
  </si>
  <si>
    <t>22.26</t>
  </si>
  <si>
    <t>07.01</t>
  </si>
  <si>
    <t>10.31</t>
  </si>
  <si>
    <t>20.31</t>
  </si>
  <si>
    <t>22.31</t>
  </si>
  <si>
    <t>07.11</t>
  </si>
  <si>
    <t>10.41</t>
  </si>
  <si>
    <t>20.41</t>
  </si>
  <si>
    <t>22.41</t>
  </si>
  <si>
    <t>20.44</t>
  </si>
  <si>
    <t>22.44</t>
  </si>
  <si>
    <t>Bellagio - S. Giovanni Cement.</t>
  </si>
  <si>
    <t>07.21</t>
  </si>
  <si>
    <t>22.51</t>
  </si>
  <si>
    <t>07.29</t>
  </si>
  <si>
    <t>10.59</t>
  </si>
  <si>
    <t>20.59</t>
  </si>
  <si>
    <t>22.59</t>
  </si>
  <si>
    <t>Non si effettua nel periodo dal 1° al 31 Agosto / Not operating from 1st to 31st August</t>
  </si>
  <si>
    <t>Coincidenza per Palanzo con Linea C 31, a Torno bivio Palanzo alle ore 07.00/Connection to Palanzo with line C31 at 7.00 am in Torno - Bivio Palanzo</t>
  </si>
  <si>
    <t>C 30     Bellagio - Nesso - Como</t>
  </si>
  <si>
    <t>07.31</t>
  </si>
  <si>
    <t>11.01</t>
  </si>
  <si>
    <t>18.01</t>
  </si>
  <si>
    <t>07.36</t>
  </si>
  <si>
    <t>11.06</t>
  </si>
  <si>
    <t>18.06</t>
  </si>
  <si>
    <t>07.37</t>
  </si>
  <si>
    <t>11.07</t>
  </si>
  <si>
    <t>18.07</t>
  </si>
  <si>
    <t>05.19</t>
  </si>
  <si>
    <t>11.14</t>
  </si>
  <si>
    <t>18.14</t>
  </si>
  <si>
    <t>05.25</t>
  </si>
  <si>
    <t>07.50</t>
  </si>
  <si>
    <t>05.29</t>
  </si>
  <si>
    <t>07.54</t>
  </si>
  <si>
    <t>11.24</t>
  </si>
  <si>
    <t>18.24</t>
  </si>
  <si>
    <t>05.38</t>
  </si>
  <si>
    <t>08.04</t>
  </si>
  <si>
    <t>11.34</t>
  </si>
  <si>
    <t>18.34</t>
  </si>
  <si>
    <t>05.42</t>
  </si>
  <si>
    <t>08.09</t>
  </si>
  <si>
    <t>11.39</t>
  </si>
  <si>
    <t>18.39</t>
  </si>
  <si>
    <t>05.47</t>
  </si>
  <si>
    <t>05.52</t>
  </si>
  <si>
    <t>08.19</t>
  </si>
  <si>
    <t>11.49</t>
  </si>
  <si>
    <t>18.49</t>
  </si>
  <si>
    <t>05.54</t>
  </si>
  <si>
    <t>08.21</t>
  </si>
  <si>
    <t>05.57</t>
  </si>
  <si>
    <t>08.25</t>
  </si>
  <si>
    <t>06.01</t>
  </si>
  <si>
    <t>08.30</t>
  </si>
  <si>
    <t>12.00</t>
  </si>
  <si>
    <t>19.00</t>
  </si>
  <si>
    <t>06.11</t>
  </si>
  <si>
    <t>08.40</t>
  </si>
  <si>
    <t>12.10</t>
  </si>
  <si>
    <t>19.10</t>
  </si>
  <si>
    <t>06.15</t>
  </si>
  <si>
    <t>08.45</t>
  </si>
  <si>
    <t>12.15</t>
  </si>
  <si>
    <t>19.15</t>
  </si>
  <si>
    <t>FERIALE ESTIVO NO AGOSTO</t>
  </si>
  <si>
    <t>dal 09/06/0204 al 31/07/2024 e dal 01/09/2024 all'11/09/2024</t>
  </si>
  <si>
    <t>14.50</t>
  </si>
  <si>
    <t>07.25</t>
  </si>
  <si>
    <t>15.09</t>
  </si>
  <si>
    <t>15.13</t>
  </si>
  <si>
    <t>15.21</t>
  </si>
  <si>
    <t>15.31</t>
  </si>
  <si>
    <t>15.41</t>
  </si>
  <si>
    <t>15.52</t>
  </si>
  <si>
    <t>06.24</t>
  </si>
  <si>
    <t>06.30</t>
  </si>
  <si>
    <t>06.48</t>
  </si>
  <si>
    <t>06.53</t>
  </si>
  <si>
    <t>06.57</t>
  </si>
  <si>
    <t>07.45</t>
  </si>
  <si>
    <t>Si effettua solo nel periodo dal 1° al 31 Agosto / Operating from 1st to 31st August only.</t>
  </si>
  <si>
    <t>Prosegue per Palanzo.</t>
  </si>
  <si>
    <t>SOLO AGOSTO</t>
  </si>
  <si>
    <t>dal 01/08/2024 al 31/08/2024</t>
  </si>
  <si>
    <t>Bellagio - S. Giovanni  Cement.</t>
  </si>
  <si>
    <t>Lezzeno - Piazza Roma (8)</t>
  </si>
  <si>
    <t>Pescaù - Bivio Bagnana (5)</t>
  </si>
  <si>
    <t>FESTIVO ESTIVO</t>
  </si>
  <si>
    <t>dal 09/06/2024 all'11/09/2024</t>
  </si>
  <si>
    <t>km scol tot/gg</t>
  </si>
  <si>
    <t>km fest inv tot/gg</t>
  </si>
  <si>
    <t>km fest est/gg</t>
  </si>
  <si>
    <t>gg fest est</t>
  </si>
  <si>
    <t>km fest est tot</t>
  </si>
  <si>
    <t>km ago/gg</t>
  </si>
  <si>
    <t>gg ago</t>
  </si>
  <si>
    <t>km ago tot</t>
  </si>
  <si>
    <t>km est no ago/gg</t>
  </si>
  <si>
    <t>gg est no ago</t>
  </si>
  <si>
    <t>km est no ago tot</t>
  </si>
  <si>
    <t>km di servizio</t>
  </si>
  <si>
    <t>inv</t>
  </si>
  <si>
    <t>est</t>
  </si>
  <si>
    <t>TOT</t>
  </si>
  <si>
    <t>gg scol 19/02/2024 - 31/12/2024</t>
  </si>
  <si>
    <t>km scol 19/02/2024 - 31/12/2024</t>
  </si>
  <si>
    <t>ALLEGATO 1 - SERVIZIO NEI GIORNI SCOLASTICI DAL  19/02/2024 AL 31/12/2024</t>
  </si>
  <si>
    <t>SCOLASTICO DAL  19/02/2024 ALL'08/06/2024 E DAL 12/09/2024 AL 31/12/2024</t>
  </si>
  <si>
    <t>FESTIVO INVERNALE DAL  19/02/2024 ALL'08/06/2024 E DAL 12/09/2024 AL 31/12/2024</t>
  </si>
  <si>
    <t>gg fest inv 19/02/2024 - 31/12/2024</t>
  </si>
  <si>
    <t>km fest inv 19/02/2024 - 31/12/2024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</si>
</sst>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F9F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0" fontId="2" fillId="2" borderId="2" xfId="0" quotePrefix="1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20" fontId="2" fillId="2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20" fontId="2" fillId="2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0" fontId="2" fillId="2" borderId="0" xfId="0" quotePrefix="1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/>
    <xf numFmtId="20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20" fontId="2" fillId="0" borderId="5" xfId="0" applyNumberFormat="1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20" fontId="5" fillId="2" borderId="0" xfId="0" applyNumberFormat="1" applyFont="1" applyFill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20" fontId="5" fillId="2" borderId="2" xfId="0" quotePrefix="1" applyNumberFormat="1" applyFont="1" applyFill="1" applyBorder="1" applyAlignment="1">
      <alignment horizontal="center" vertical="center"/>
    </xf>
    <xf numFmtId="20" fontId="5" fillId="2" borderId="0" xfId="0" quotePrefix="1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7" fillId="0" borderId="5" xfId="0" applyFont="1" applyBorder="1"/>
    <xf numFmtId="0" fontId="4" fillId="0" borderId="5" xfId="0" applyFont="1" applyBorder="1" applyAlignment="1">
      <alignment horizontal="center"/>
    </xf>
    <xf numFmtId="0" fontId="7" fillId="2" borderId="2" xfId="0" applyFont="1" applyFill="1" applyBorder="1"/>
    <xf numFmtId="16" fontId="2" fillId="2" borderId="2" xfId="0" applyNumberFormat="1" applyFont="1" applyFill="1" applyBorder="1" applyAlignment="1">
      <alignment horizontal="center" vertical="center"/>
    </xf>
    <xf numFmtId="16" fontId="2" fillId="2" borderId="2" xfId="0" quotePrefix="1" applyNumberFormat="1" applyFont="1" applyFill="1" applyBorder="1" applyAlignment="1">
      <alignment horizontal="center" vertical="center"/>
    </xf>
    <xf numFmtId="20" fontId="2" fillId="0" borderId="0" xfId="0" quotePrefix="1" applyNumberFormat="1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7" fillId="2" borderId="0" xfId="0" applyFont="1" applyFill="1"/>
    <xf numFmtId="16" fontId="2" fillId="2" borderId="0" xfId="0" applyNumberFormat="1" applyFont="1" applyFill="1" applyAlignment="1">
      <alignment horizontal="center" vertical="center"/>
    </xf>
    <xf numFmtId="16" fontId="2" fillId="2" borderId="0" xfId="0" quotePrefix="1" applyNumberFormat="1" applyFont="1" applyFill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0" fontId="7" fillId="2" borderId="5" xfId="0" applyFont="1" applyFill="1" applyBorder="1"/>
    <xf numFmtId="20" fontId="2" fillId="2" borderId="5" xfId="0" quotePrefix="1" applyNumberFormat="1" applyFont="1" applyFill="1" applyBorder="1" applyAlignment="1">
      <alignment horizontal="center" vertical="center"/>
    </xf>
    <xf numFmtId="16" fontId="2" fillId="2" borderId="5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20" fontId="5" fillId="0" borderId="0" xfId="0" quotePrefix="1" applyNumberFormat="1" applyFont="1" applyAlignment="1">
      <alignment horizontal="center" vertical="center"/>
    </xf>
    <xf numFmtId="16" fontId="2" fillId="2" borderId="0" xfId="0" applyNumberFormat="1" applyFont="1" applyFill="1" applyAlignment="1">
      <alignment horizontal="center"/>
    </xf>
    <xf numFmtId="20" fontId="5" fillId="2" borderId="5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" fontId="8" fillId="2" borderId="0" xfId="0" applyNumberFormat="1" applyFont="1" applyFill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/>
    </xf>
    <xf numFmtId="16" fontId="2" fillId="2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" fillId="0" borderId="2" xfId="0" applyFont="1" applyBorder="1"/>
    <xf numFmtId="0" fontId="1" fillId="0" borderId="5" xfId="0" applyFont="1" applyBorder="1"/>
    <xf numFmtId="0" fontId="1" fillId="2" borderId="0" xfId="0" applyFont="1" applyFill="1"/>
    <xf numFmtId="0" fontId="1" fillId="2" borderId="5" xfId="0" applyFont="1" applyFill="1" applyBorder="1"/>
    <xf numFmtId="0" fontId="11" fillId="0" borderId="0" xfId="0" applyFont="1" applyAlignment="1">
      <alignment horizontal="center" vertical="center"/>
    </xf>
    <xf numFmtId="0" fontId="1" fillId="2" borderId="2" xfId="0" applyFont="1" applyFill="1" applyBorder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/>
    </xf>
    <xf numFmtId="20" fontId="2" fillId="2" borderId="0" xfId="0" applyNumberFormat="1" applyFont="1" applyFill="1" applyAlignment="1">
      <alignment horizontal="center"/>
    </xf>
    <xf numFmtId="20" fontId="2" fillId="2" borderId="5" xfId="0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2" borderId="0" xfId="0" quotePrefix="1" applyNumberFormat="1" applyFont="1" applyFill="1" applyAlignment="1">
      <alignment horizontal="center" vertical="center"/>
    </xf>
    <xf numFmtId="164" fontId="2" fillId="2" borderId="5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Imov/Subaffidi/Progetti%20in%20corso/C_30%20estivo%20Di%20Maio/C_30-estate%202023-Di%20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osto"/>
      <sheetName val="Estate no Agosto"/>
      <sheetName val="riepilogo"/>
    </sheetNames>
    <sheetDataSet>
      <sheetData sheetId="0">
        <row r="1">
          <cell r="D1" t="str">
            <v>codice corsa</v>
          </cell>
          <cell r="E1" t="str">
            <v>turno macchina</v>
          </cell>
          <cell r="F1" t="str">
            <v>Codice direttrice</v>
          </cell>
          <cell r="G1" t="str">
            <v>tipologia</v>
          </cell>
          <cell r="H1" t="str">
            <v>aggiunta per quadratura servizi subaffidatario</v>
          </cell>
          <cell r="I1" t="str">
            <v>vettura ASF</v>
          </cell>
          <cell r="J1" t="str">
            <v>Linea</v>
          </cell>
          <cell r="K1" t="str">
            <v xml:space="preserve">partenza </v>
          </cell>
          <cell r="L1" t="str">
            <v>arrivo</v>
          </cell>
          <cell r="M1" t="str">
            <v>Ora Or</v>
          </cell>
          <cell r="N1" t="str">
            <v>Ora Des</v>
          </cell>
          <cell r="O1" t="str">
            <v>km</v>
          </cell>
        </row>
        <row r="2">
          <cell r="D2" t="str">
            <v>Nuova</v>
          </cell>
          <cell r="E2"/>
          <cell r="F2"/>
          <cell r="G2" t="str">
            <v>contratto di servizio</v>
          </cell>
          <cell r="H2" t="str">
            <v>si</v>
          </cell>
          <cell r="I2" t="str">
            <v>si</v>
          </cell>
          <cell r="J2" t="str">
            <v>Como - Bellagio</v>
          </cell>
          <cell r="K2" t="str">
            <v>Como - Stazione S.Giovanni</v>
          </cell>
          <cell r="L2" t="str">
            <v>Bellagio - Lido</v>
          </cell>
          <cell r="M2">
            <v>0.21041666666666667</v>
          </cell>
          <cell r="N2">
            <v>0.25763888888888892</v>
          </cell>
          <cell r="O2">
            <v>30.957000000000001</v>
          </cell>
        </row>
        <row r="3">
          <cell r="D3" t="str">
            <v>Nuova</v>
          </cell>
          <cell r="E3"/>
          <cell r="F3"/>
          <cell r="G3" t="str">
            <v>contratto di servizio</v>
          </cell>
          <cell r="H3" t="str">
            <v>si</v>
          </cell>
          <cell r="I3" t="str">
            <v>si</v>
          </cell>
          <cell r="J3" t="str">
            <v>Como - Bellagio</v>
          </cell>
          <cell r="K3" t="str">
            <v>Bellagio - Lido</v>
          </cell>
          <cell r="L3" t="str">
            <v>Bellagio - S. Giovanni  Cementeria</v>
          </cell>
          <cell r="M3">
            <v>0.25763888888888892</v>
          </cell>
          <cell r="N3">
            <v>0.26666666666666666</v>
          </cell>
          <cell r="O3">
            <v>3.89</v>
          </cell>
        </row>
        <row r="4">
          <cell r="D4">
            <v>300015</v>
          </cell>
          <cell r="E4"/>
          <cell r="F4">
            <v>2</v>
          </cell>
          <cell r="G4" t="str">
            <v>contratto di servizio</v>
          </cell>
          <cell r="H4" t="str">
            <v>no</v>
          </cell>
          <cell r="I4" t="str">
            <v>si</v>
          </cell>
          <cell r="J4" t="str">
            <v>Como - Bellagio</v>
          </cell>
          <cell r="K4" t="str">
            <v>Bellagio - S Giovanni Cementeria</v>
          </cell>
          <cell r="L4" t="str">
            <v>Torno - Bivio Palanzo</v>
          </cell>
          <cell r="M4">
            <v>0.26666666666666666</v>
          </cell>
          <cell r="N4">
            <v>0.29166666666666669</v>
          </cell>
          <cell r="O4">
            <v>18.63</v>
          </cell>
        </row>
        <row r="5">
          <cell r="D5">
            <v>31004</v>
          </cell>
          <cell r="E5"/>
          <cell r="F5">
            <v>1</v>
          </cell>
          <cell r="G5" t="str">
            <v>contratto di servizio</v>
          </cell>
          <cell r="H5" t="str">
            <v>no</v>
          </cell>
          <cell r="I5" t="str">
            <v>si</v>
          </cell>
          <cell r="J5" t="str">
            <v>Como - Bellagio</v>
          </cell>
          <cell r="K5" t="str">
            <v>Torno - Bivio Palanzo</v>
          </cell>
          <cell r="L5" t="str">
            <v>Palanzo - Piazza E. Fasola</v>
          </cell>
          <cell r="M5">
            <v>0.29166666666666669</v>
          </cell>
          <cell r="N5">
            <v>0.30555555555555552</v>
          </cell>
          <cell r="O5">
            <v>6.47</v>
          </cell>
        </row>
        <row r="6">
          <cell r="D6">
            <v>31003</v>
          </cell>
          <cell r="E6"/>
          <cell r="F6">
            <v>2</v>
          </cell>
          <cell r="G6" t="str">
            <v>contratto di servizio</v>
          </cell>
          <cell r="H6" t="str">
            <v>no</v>
          </cell>
          <cell r="I6" t="str">
            <v>si</v>
          </cell>
          <cell r="J6" t="str">
            <v>Como - Bellagio</v>
          </cell>
          <cell r="K6" t="str">
            <v>Palanzo - Piazza E. Fasola</v>
          </cell>
          <cell r="L6" t="str">
            <v>Como - Stazione S.Giovanni</v>
          </cell>
          <cell r="M6">
            <v>0.30902777777777779</v>
          </cell>
          <cell r="N6">
            <v>0.33958333333333335</v>
          </cell>
          <cell r="O6">
            <v>16.52</v>
          </cell>
        </row>
        <row r="7">
          <cell r="D7">
            <v>300136</v>
          </cell>
          <cell r="E7"/>
          <cell r="F7">
            <v>1</v>
          </cell>
          <cell r="G7" t="str">
            <v>contratto di servizio</v>
          </cell>
          <cell r="H7" t="str">
            <v>no</v>
          </cell>
          <cell r="I7" t="str">
            <v>si</v>
          </cell>
          <cell r="J7" t="str">
            <v>Como - Bellagio</v>
          </cell>
          <cell r="K7" t="str">
            <v>Como - Stazione S.Giovanni</v>
          </cell>
          <cell r="L7" t="str">
            <v>Bellagio - Lido</v>
          </cell>
          <cell r="M7">
            <v>0.36805555555555558</v>
          </cell>
          <cell r="N7">
            <v>0.41597222222222219</v>
          </cell>
          <cell r="O7">
            <v>30.957000000000001</v>
          </cell>
        </row>
        <row r="8">
          <cell r="D8">
            <v>300135</v>
          </cell>
          <cell r="E8"/>
          <cell r="F8">
            <v>2</v>
          </cell>
          <cell r="G8" t="str">
            <v>contratto di servizio</v>
          </cell>
          <cell r="H8" t="str">
            <v>no</v>
          </cell>
          <cell r="I8" t="str">
            <v>si</v>
          </cell>
          <cell r="J8" t="str">
            <v>Como - Bellagio</v>
          </cell>
          <cell r="K8" t="str">
            <v>Bellagio - Lido</v>
          </cell>
          <cell r="L8" t="str">
            <v>Como - Stazione S.Giovanni</v>
          </cell>
          <cell r="M8">
            <v>0.41736111111111113</v>
          </cell>
          <cell r="N8">
            <v>0.46875</v>
          </cell>
          <cell r="O8">
            <v>32.594000000000001</v>
          </cell>
        </row>
        <row r="9">
          <cell r="D9">
            <v>300146</v>
          </cell>
          <cell r="E9"/>
          <cell r="F9">
            <v>1</v>
          </cell>
          <cell r="G9" t="str">
            <v>contratto di servizio</v>
          </cell>
          <cell r="H9" t="str">
            <v>no</v>
          </cell>
          <cell r="I9" t="str">
            <v>si</v>
          </cell>
          <cell r="J9" t="str">
            <v>Como - Bellagio</v>
          </cell>
          <cell r="K9" t="str">
            <v>Como - Stazione S.Giovanni</v>
          </cell>
          <cell r="L9" t="str">
            <v>Bellagio - S. Giovanni  Cementeria</v>
          </cell>
          <cell r="M9">
            <v>0.53472222222222221</v>
          </cell>
          <cell r="N9">
            <v>0.57708333333333328</v>
          </cell>
          <cell r="O9">
            <v>2</v>
          </cell>
        </row>
        <row r="10">
          <cell r="D10">
            <v>300146</v>
          </cell>
          <cell r="E10"/>
          <cell r="F10">
            <v>1</v>
          </cell>
          <cell r="G10" t="str">
            <v>contratto di servizio</v>
          </cell>
          <cell r="H10" t="str">
            <v>no</v>
          </cell>
          <cell r="I10" t="str">
            <v>si</v>
          </cell>
          <cell r="J10" t="str">
            <v>Como - Bellagio</v>
          </cell>
          <cell r="K10" t="str">
            <v>Bellagio - S. Giovanni  Cementeria</v>
          </cell>
          <cell r="L10" t="str">
            <v>Bellagio - Lido</v>
          </cell>
          <cell r="M10">
            <v>0.57708333333333328</v>
          </cell>
          <cell r="N10">
            <v>0.58263888888888882</v>
          </cell>
          <cell r="O10">
            <v>28.957000000000001</v>
          </cell>
        </row>
        <row r="11">
          <cell r="D11">
            <v>300143</v>
          </cell>
          <cell r="E11"/>
          <cell r="F11">
            <v>2</v>
          </cell>
          <cell r="G11" t="str">
            <v>contratto di servizio</v>
          </cell>
          <cell r="H11" t="str">
            <v>no</v>
          </cell>
          <cell r="I11" t="str">
            <v>si</v>
          </cell>
          <cell r="J11" t="str">
            <v>Como - Bellagio</v>
          </cell>
          <cell r="K11" t="str">
            <v>Bellagio - Lido</v>
          </cell>
          <cell r="L11" t="str">
            <v>Como - Stazione S.Giovanni</v>
          </cell>
          <cell r="M11">
            <v>0.58402777777777781</v>
          </cell>
          <cell r="N11">
            <v>0.63541666666666663</v>
          </cell>
          <cell r="O11">
            <v>32.594000000000001</v>
          </cell>
        </row>
        <row r="12">
          <cell r="D12">
            <v>300154</v>
          </cell>
          <cell r="E12"/>
          <cell r="F12">
            <v>1</v>
          </cell>
          <cell r="G12" t="str">
            <v>contratto di servizio</v>
          </cell>
          <cell r="H12" t="str">
            <v>no</v>
          </cell>
          <cell r="I12" t="str">
            <v>si</v>
          </cell>
          <cell r="J12" t="str">
            <v>Como - Bellagio</v>
          </cell>
          <cell r="K12" t="str">
            <v>Como - Stazione S.Giovanni</v>
          </cell>
          <cell r="L12" t="str">
            <v>Bellagio - Lido</v>
          </cell>
          <cell r="M12">
            <v>0.65972222222222221</v>
          </cell>
          <cell r="N12">
            <v>0.70763888888888893</v>
          </cell>
          <cell r="O12">
            <v>30.957000000000001</v>
          </cell>
        </row>
        <row r="13">
          <cell r="D13">
            <v>300149</v>
          </cell>
          <cell r="E13"/>
          <cell r="F13">
            <v>2</v>
          </cell>
          <cell r="G13" t="str">
            <v>contratto di servizio</v>
          </cell>
          <cell r="H13" t="str">
            <v>no</v>
          </cell>
          <cell r="I13" t="str">
            <v>si</v>
          </cell>
          <cell r="J13" t="str">
            <v>Como - Bellagio</v>
          </cell>
          <cell r="K13" t="str">
            <v>Bellagio - Lido</v>
          </cell>
          <cell r="L13" t="str">
            <v>Como - Stazione S.Giovanni</v>
          </cell>
          <cell r="M13">
            <v>0.7090277777777777</v>
          </cell>
          <cell r="N13">
            <v>0.76041666666666663</v>
          </cell>
          <cell r="O13">
            <v>32.594000000000001</v>
          </cell>
        </row>
        <row r="14">
          <cell r="D14">
            <v>300164</v>
          </cell>
          <cell r="E14"/>
          <cell r="F14">
            <v>1</v>
          </cell>
          <cell r="G14" t="str">
            <v>contratto di servizio</v>
          </cell>
          <cell r="H14" t="str">
            <v>no</v>
          </cell>
          <cell r="I14" t="str">
            <v>si</v>
          </cell>
          <cell r="J14" t="str">
            <v>Como - Bellagio</v>
          </cell>
          <cell r="K14" t="str">
            <v>Como - Stazione S.Giovanni</v>
          </cell>
          <cell r="L14" t="str">
            <v>Bellagio - Lido</v>
          </cell>
          <cell r="M14">
            <v>0.78472222222222221</v>
          </cell>
          <cell r="N14">
            <v>0.83263888888888893</v>
          </cell>
          <cell r="O14">
            <v>30.957000000000001</v>
          </cell>
        </row>
        <row r="15">
          <cell r="D15" t="str">
            <v>Nuova</v>
          </cell>
          <cell r="E15"/>
          <cell r="F15"/>
          <cell r="G15" t="str">
            <v>contratto di servizio</v>
          </cell>
          <cell r="H15" t="str">
            <v>si</v>
          </cell>
          <cell r="I15" t="str">
            <v>si</v>
          </cell>
          <cell r="J15" t="str">
            <v>Como - Bellagio</v>
          </cell>
          <cell r="K15" t="str">
            <v>Bellagio - Lido</v>
          </cell>
          <cell r="L15" t="str">
            <v>Como - Stazione S.Giovanni</v>
          </cell>
          <cell r="M15">
            <v>0.87569444444444444</v>
          </cell>
          <cell r="N15">
            <v>0.92638888888888893</v>
          </cell>
          <cell r="O15">
            <v>32.594000000000001</v>
          </cell>
        </row>
        <row r="16">
          <cell r="D16" t="str">
            <v>Nuova</v>
          </cell>
          <cell r="E16"/>
          <cell r="F16"/>
          <cell r="G16" t="str">
            <v>contratto di servizio</v>
          </cell>
          <cell r="H16" t="str">
            <v>si</v>
          </cell>
          <cell r="I16" t="str">
            <v>si</v>
          </cell>
          <cell r="J16" t="str">
            <v>Como - Bellagio</v>
          </cell>
          <cell r="K16" t="str">
            <v>Como - Stazione S.Giovanni</v>
          </cell>
          <cell r="L16" t="str">
            <v>Bellagio - S. Giovanni  Cementeria</v>
          </cell>
          <cell r="M16">
            <v>0.20208333333333331</v>
          </cell>
          <cell r="N16">
            <v>0.24444444444444446</v>
          </cell>
          <cell r="O16">
            <v>28.722999999999999</v>
          </cell>
        </row>
        <row r="17">
          <cell r="D17">
            <v>300122</v>
          </cell>
          <cell r="E17"/>
          <cell r="F17">
            <v>1</v>
          </cell>
          <cell r="G17" t="str">
            <v>contratto di servizio</v>
          </cell>
          <cell r="H17" t="str">
            <v>no</v>
          </cell>
          <cell r="I17" t="str">
            <v>si</v>
          </cell>
          <cell r="J17" t="str">
            <v>Como - Bellagio</v>
          </cell>
          <cell r="K17" t="str">
            <v>Bellagio - S. Giovanni  Cementeria</v>
          </cell>
          <cell r="L17" t="str">
            <v>Bellagio - Lido</v>
          </cell>
          <cell r="M17">
            <v>0.24444444444444446</v>
          </cell>
          <cell r="N17">
            <v>0.25</v>
          </cell>
          <cell r="O17">
            <v>2.234</v>
          </cell>
        </row>
        <row r="18">
          <cell r="D18">
            <v>300123</v>
          </cell>
          <cell r="E18"/>
          <cell r="F18">
            <v>2</v>
          </cell>
          <cell r="G18" t="str">
            <v>contratto di servizio</v>
          </cell>
          <cell r="H18" t="str">
            <v>no</v>
          </cell>
          <cell r="I18" t="str">
            <v>si</v>
          </cell>
          <cell r="J18" t="str">
            <v>Como - Bellagio</v>
          </cell>
          <cell r="K18" t="str">
            <v>Bellagio - Lido</v>
          </cell>
          <cell r="L18" t="str">
            <v>Como - Stazione S.Giovanni</v>
          </cell>
          <cell r="M18">
            <v>0.25138888888888888</v>
          </cell>
          <cell r="N18">
            <v>0.30069444444444443</v>
          </cell>
          <cell r="O18">
            <v>32.594000000000001</v>
          </cell>
        </row>
        <row r="19">
          <cell r="D19">
            <v>300130</v>
          </cell>
          <cell r="E19"/>
          <cell r="F19">
            <v>1</v>
          </cell>
          <cell r="G19" t="str">
            <v>contratto di servizio</v>
          </cell>
          <cell r="H19" t="str">
            <v>no</v>
          </cell>
          <cell r="I19" t="str">
            <v>si</v>
          </cell>
          <cell r="J19" t="str">
            <v>Como - Bellagio</v>
          </cell>
          <cell r="K19" t="str">
            <v>Como - Stazione S.Giovanni</v>
          </cell>
          <cell r="L19" t="str">
            <v>Bellagio - Lido</v>
          </cell>
          <cell r="M19">
            <v>0.30555555555555552</v>
          </cell>
          <cell r="N19">
            <v>0.35347222222222219</v>
          </cell>
          <cell r="O19">
            <v>30.957000000000001</v>
          </cell>
        </row>
        <row r="20">
          <cell r="D20">
            <v>300133</v>
          </cell>
          <cell r="E20"/>
          <cell r="F20">
            <v>2</v>
          </cell>
          <cell r="G20" t="str">
            <v>contratto di servizio</v>
          </cell>
          <cell r="H20" t="str">
            <v>no</v>
          </cell>
          <cell r="I20" t="str">
            <v>si</v>
          </cell>
          <cell r="J20" t="str">
            <v>Como - Bellagio</v>
          </cell>
          <cell r="K20" t="str">
            <v>Bellagio - Lido</v>
          </cell>
          <cell r="L20" t="str">
            <v>Como - Stazione S.Giovanni</v>
          </cell>
          <cell r="M20">
            <v>0.3756944444444445</v>
          </cell>
          <cell r="N20">
            <v>0.42708333333333331</v>
          </cell>
          <cell r="O20">
            <v>32.594000000000001</v>
          </cell>
        </row>
        <row r="21">
          <cell r="D21">
            <v>300144</v>
          </cell>
          <cell r="E21"/>
          <cell r="F21">
            <v>1</v>
          </cell>
          <cell r="G21" t="str">
            <v>contratto di servizio</v>
          </cell>
          <cell r="H21" t="str">
            <v>no</v>
          </cell>
          <cell r="I21" t="str">
            <v>si</v>
          </cell>
          <cell r="J21" t="str">
            <v>Como - Bellagio</v>
          </cell>
          <cell r="K21" t="str">
            <v>Como - Stazione S.Giovanni</v>
          </cell>
          <cell r="L21" t="str">
            <v>Bellagio - Lido</v>
          </cell>
          <cell r="M21">
            <v>0.49305555555555558</v>
          </cell>
          <cell r="N21">
            <v>0.54097222222222219</v>
          </cell>
          <cell r="O21">
            <v>30.957000000000001</v>
          </cell>
        </row>
        <row r="22">
          <cell r="D22" t="str">
            <v>Nuova</v>
          </cell>
          <cell r="E22"/>
          <cell r="F22">
            <v>2</v>
          </cell>
          <cell r="G22" t="str">
            <v>contratto di servizio</v>
          </cell>
          <cell r="H22" t="str">
            <v>no</v>
          </cell>
          <cell r="I22" t="str">
            <v>si</v>
          </cell>
          <cell r="J22" t="str">
            <v>Como - Bellagio</v>
          </cell>
          <cell r="K22" t="str">
            <v>Bellagio - Lido</v>
          </cell>
          <cell r="L22" t="str">
            <v>Bellagio - S Giovanni Cementeria</v>
          </cell>
          <cell r="M22">
            <v>0.54236111111111118</v>
          </cell>
          <cell r="N22">
            <v>0.55138888888888882</v>
          </cell>
          <cell r="O22">
            <v>3.89</v>
          </cell>
        </row>
        <row r="23">
          <cell r="D23" t="str">
            <v>Nuova</v>
          </cell>
          <cell r="E23"/>
          <cell r="F23"/>
          <cell r="G23" t="str">
            <v>contratto di servizio</v>
          </cell>
          <cell r="H23" t="str">
            <v>si</v>
          </cell>
          <cell r="I23" t="str">
            <v>si</v>
          </cell>
          <cell r="J23" t="str">
            <v>Como - Bellagio</v>
          </cell>
          <cell r="K23" t="str">
            <v>Bellagio - S Giovanni Cementeria</v>
          </cell>
          <cell r="L23" t="str">
            <v>Como - Stazione S.Giovanni</v>
          </cell>
          <cell r="M23">
            <v>0.55138888888888882</v>
          </cell>
          <cell r="N23">
            <v>0.60347222222222219</v>
          </cell>
          <cell r="O23">
            <v>28.704000000000001</v>
          </cell>
        </row>
        <row r="24">
          <cell r="D24" t="str">
            <v>Nuova</v>
          </cell>
          <cell r="E24"/>
          <cell r="F24"/>
          <cell r="G24" t="str">
            <v>contratto di servizio</v>
          </cell>
          <cell r="H24" t="str">
            <v>si</v>
          </cell>
          <cell r="I24" t="str">
            <v>si</v>
          </cell>
          <cell r="J24" t="str">
            <v>Como - Bellagio</v>
          </cell>
          <cell r="K24" t="str">
            <v>Como - Stazione S.Giovanni</v>
          </cell>
          <cell r="L24" t="str">
            <v>Bellagio - S. Giovanni  Cementeria</v>
          </cell>
          <cell r="M24">
            <v>0.61805555555555558</v>
          </cell>
          <cell r="N24">
            <v>0.66111111111111109</v>
          </cell>
          <cell r="O24">
            <v>28.722999999999999</v>
          </cell>
        </row>
        <row r="25">
          <cell r="D25">
            <v>300156</v>
          </cell>
          <cell r="E25"/>
          <cell r="F25">
            <v>1</v>
          </cell>
          <cell r="G25" t="str">
            <v>contratto di servizio</v>
          </cell>
          <cell r="H25" t="str">
            <v>no</v>
          </cell>
          <cell r="I25" t="str">
            <v>si</v>
          </cell>
          <cell r="J25" t="str">
            <v>Como - Bellagio</v>
          </cell>
          <cell r="K25" t="str">
            <v>Bellagio - S. Giovanni  Cementeria</v>
          </cell>
          <cell r="L25" t="str">
            <v>Bellagio - Lido</v>
          </cell>
          <cell r="M25">
            <v>0.66111111111111109</v>
          </cell>
          <cell r="N25">
            <v>0.66666666666666663</v>
          </cell>
          <cell r="O25">
            <v>2.234</v>
          </cell>
        </row>
        <row r="26">
          <cell r="D26">
            <v>300147</v>
          </cell>
          <cell r="E26"/>
          <cell r="F26">
            <v>2</v>
          </cell>
          <cell r="G26" t="str">
            <v>contratto di servizio</v>
          </cell>
          <cell r="H26" t="str">
            <v>no</v>
          </cell>
          <cell r="I26" t="str">
            <v>si</v>
          </cell>
          <cell r="J26" t="str">
            <v>Como - Bellagio</v>
          </cell>
          <cell r="K26" t="str">
            <v>Bellagio - Lido</v>
          </cell>
          <cell r="L26" t="str">
            <v>Como - Stazione S.Giovanni</v>
          </cell>
          <cell r="M26">
            <v>0.66736111111111107</v>
          </cell>
          <cell r="N26">
            <v>0.71875</v>
          </cell>
          <cell r="O26">
            <v>32.594000000000001</v>
          </cell>
        </row>
        <row r="27">
          <cell r="D27">
            <v>300162</v>
          </cell>
          <cell r="E27"/>
          <cell r="F27">
            <v>1</v>
          </cell>
          <cell r="G27" t="str">
            <v>contratto di servizio</v>
          </cell>
          <cell r="H27" t="str">
            <v>no</v>
          </cell>
          <cell r="I27" t="str">
            <v>si</v>
          </cell>
          <cell r="J27" t="str">
            <v>Como - Bellagio</v>
          </cell>
          <cell r="K27" t="str">
            <v>Como - Stazione S.Giovanni</v>
          </cell>
          <cell r="L27" t="str">
            <v>Bellagio - Lido</v>
          </cell>
          <cell r="M27">
            <v>0.74305555555555547</v>
          </cell>
          <cell r="N27">
            <v>0.7909722222222223</v>
          </cell>
          <cell r="O27">
            <v>30.957000000000001</v>
          </cell>
        </row>
        <row r="28">
          <cell r="D28">
            <v>300153</v>
          </cell>
          <cell r="E28"/>
          <cell r="F28">
            <v>2</v>
          </cell>
          <cell r="G28" t="str">
            <v>contratto di servizio</v>
          </cell>
          <cell r="H28" t="str">
            <v>no</v>
          </cell>
          <cell r="I28" t="str">
            <v>si</v>
          </cell>
          <cell r="J28" t="str">
            <v>Como - Bellagio</v>
          </cell>
          <cell r="K28" t="str">
            <v>Bellagio - Lido</v>
          </cell>
          <cell r="L28" t="str">
            <v>Como - Stazione S.Giovanni</v>
          </cell>
          <cell r="M28">
            <v>0.79236111111111107</v>
          </cell>
          <cell r="N28">
            <v>0.84375</v>
          </cell>
          <cell r="O28">
            <v>32.594000000000001</v>
          </cell>
        </row>
        <row r="29">
          <cell r="D29">
            <v>300170</v>
          </cell>
          <cell r="E29"/>
          <cell r="F29">
            <v>1</v>
          </cell>
          <cell r="G29" t="str">
            <v>contratto di servizio</v>
          </cell>
          <cell r="H29" t="str">
            <v>no</v>
          </cell>
          <cell r="I29" t="str">
            <v>si</v>
          </cell>
          <cell r="J29" t="str">
            <v>Como - Bellagio</v>
          </cell>
          <cell r="K29" t="str">
            <v>Como - Stazione S.Giovanni</v>
          </cell>
          <cell r="L29" t="str">
            <v>Bellagio - Lido</v>
          </cell>
          <cell r="M29">
            <v>0.90972222222222221</v>
          </cell>
          <cell r="N29">
            <v>0.95763888888888893</v>
          </cell>
          <cell r="O29">
            <v>30.957000000000001</v>
          </cell>
        </row>
        <row r="30">
          <cell r="D30" t="str">
            <v>Nuova</v>
          </cell>
          <cell r="E30"/>
          <cell r="F30"/>
          <cell r="G30" t="str">
            <v>contratto di servizio</v>
          </cell>
          <cell r="H30" t="str">
            <v>si</v>
          </cell>
          <cell r="I30" t="str">
            <v>si</v>
          </cell>
          <cell r="J30" t="str">
            <v>Como - Bellagio</v>
          </cell>
          <cell r="K30" t="str">
            <v>Bellagio - Lido</v>
          </cell>
          <cell r="L30" t="str">
            <v>Como - Stazione S.Giovanni</v>
          </cell>
          <cell r="M30">
            <v>0.9590277777777777</v>
          </cell>
          <cell r="N30">
            <v>1.0416666666666666E-2</v>
          </cell>
          <cell r="O30">
            <v>32.594000000000001</v>
          </cell>
        </row>
      </sheetData>
      <sheetData sheetId="1">
        <row r="1">
          <cell r="D1" t="str">
            <v>codice corsa</v>
          </cell>
          <cell r="E1" t="str">
            <v>turno macchina</v>
          </cell>
          <cell r="F1" t="str">
            <v>Codice direttrice</v>
          </cell>
          <cell r="G1" t="str">
            <v>tipologia</v>
          </cell>
          <cell r="H1" t="str">
            <v>aggiunta per quadratura servizi subaffidatario</v>
          </cell>
          <cell r="I1" t="str">
            <v>vettura ASF</v>
          </cell>
          <cell r="J1" t="str">
            <v>Linea</v>
          </cell>
          <cell r="K1" t="str">
            <v xml:space="preserve">partenza </v>
          </cell>
          <cell r="L1" t="str">
            <v>arrivo</v>
          </cell>
          <cell r="M1" t="str">
            <v>Ora Or</v>
          </cell>
          <cell r="N1" t="str">
            <v>Ora Des</v>
          </cell>
          <cell r="O1" t="str">
            <v>km</v>
          </cell>
        </row>
        <row r="2">
          <cell r="D2" t="str">
            <v>Nuova</v>
          </cell>
          <cell r="E2"/>
          <cell r="F2"/>
          <cell r="G2" t="str">
            <v>contratto di servizio</v>
          </cell>
          <cell r="H2" t="str">
            <v>si</v>
          </cell>
          <cell r="I2" t="str">
            <v>si</v>
          </cell>
          <cell r="J2" t="str">
            <v>Como - Bellagio</v>
          </cell>
          <cell r="K2" t="str">
            <v>Como - Stazione S.Giovanni</v>
          </cell>
          <cell r="L2" t="str">
            <v>Bellagio - Lido</v>
          </cell>
          <cell r="M2">
            <v>0.16944444444444443</v>
          </cell>
          <cell r="N2">
            <v>0.21249999999999999</v>
          </cell>
          <cell r="O2">
            <v>30.957000000000001</v>
          </cell>
        </row>
        <row r="3">
          <cell r="D3" t="str">
            <v>Nuova</v>
          </cell>
          <cell r="E3"/>
          <cell r="F3"/>
          <cell r="G3" t="str">
            <v>contratto di servizio</v>
          </cell>
          <cell r="H3" t="str">
            <v>si</v>
          </cell>
          <cell r="I3" t="str">
            <v>si</v>
          </cell>
          <cell r="J3" t="str">
            <v>Como - Bellagio</v>
          </cell>
          <cell r="K3" t="str">
            <v>Bellagio - Lido</v>
          </cell>
          <cell r="L3" t="str">
            <v>Bellagio - S. Giovanni  Cementeria</v>
          </cell>
          <cell r="M3">
            <v>0.21249999999999999</v>
          </cell>
          <cell r="N3">
            <v>0.22152777777777777</v>
          </cell>
          <cell r="O3">
            <v>3.89</v>
          </cell>
        </row>
        <row r="4">
          <cell r="D4">
            <v>300121</v>
          </cell>
          <cell r="E4"/>
          <cell r="F4">
            <v>2</v>
          </cell>
          <cell r="G4" t="str">
            <v>contratto di servizio</v>
          </cell>
          <cell r="H4" t="str">
            <v>no</v>
          </cell>
          <cell r="I4" t="str">
            <v>si</v>
          </cell>
          <cell r="J4" t="str">
            <v>Como - Bellagio</v>
          </cell>
          <cell r="K4" t="str">
            <v>Bellagio - S Giovanni Cementeria</v>
          </cell>
          <cell r="L4" t="str">
            <v>Como - Stazione S.Giovanni</v>
          </cell>
          <cell r="M4">
            <v>0.22152777777777777</v>
          </cell>
          <cell r="N4">
            <v>0.26041666666666669</v>
          </cell>
          <cell r="O4">
            <v>28.71</v>
          </cell>
        </row>
        <row r="5">
          <cell r="D5">
            <v>300128</v>
          </cell>
          <cell r="E5"/>
          <cell r="F5">
            <v>1</v>
          </cell>
          <cell r="G5" t="str">
            <v>contratto di servizio</v>
          </cell>
          <cell r="H5" t="str">
            <v>no</v>
          </cell>
          <cell r="I5" t="str">
            <v>si</v>
          </cell>
          <cell r="J5" t="str">
            <v>Como - Bellagio</v>
          </cell>
          <cell r="K5" t="str">
            <v>Como - Stazione S.Giovanni</v>
          </cell>
          <cell r="L5" t="str">
            <v>Bellagio - Lido</v>
          </cell>
          <cell r="M5">
            <v>0.2638888888888889</v>
          </cell>
          <cell r="N5">
            <v>0.31180555555555556</v>
          </cell>
          <cell r="O5">
            <v>30.957000000000001</v>
          </cell>
        </row>
        <row r="6">
          <cell r="D6">
            <v>300129</v>
          </cell>
          <cell r="E6"/>
          <cell r="F6">
            <v>2</v>
          </cell>
          <cell r="G6" t="str">
            <v>contratto di servizio</v>
          </cell>
          <cell r="H6" t="str">
            <v>no</v>
          </cell>
          <cell r="I6" t="str">
            <v>si</v>
          </cell>
          <cell r="J6" t="str">
            <v>Como - Bellagio</v>
          </cell>
          <cell r="K6" t="str">
            <v>Bellagio - Lido</v>
          </cell>
          <cell r="L6" t="str">
            <v>Como - Stazione S.Giovanni</v>
          </cell>
          <cell r="M6">
            <v>0.31319444444444444</v>
          </cell>
          <cell r="N6">
            <v>0.36458333333333331</v>
          </cell>
          <cell r="O6">
            <v>32.594000000000001</v>
          </cell>
        </row>
        <row r="7">
          <cell r="D7">
            <v>300144</v>
          </cell>
          <cell r="E7"/>
          <cell r="F7">
            <v>1</v>
          </cell>
          <cell r="G7" t="str">
            <v>contratto di servizio</v>
          </cell>
          <cell r="H7" t="str">
            <v>no</v>
          </cell>
          <cell r="I7" t="str">
            <v>si</v>
          </cell>
          <cell r="J7" t="str">
            <v>Como - Bellagio</v>
          </cell>
          <cell r="K7" t="str">
            <v>Como - Stazione S.Giovanni</v>
          </cell>
          <cell r="L7" t="str">
            <v>Bellagio - Lido</v>
          </cell>
          <cell r="M7">
            <v>0.49305555555555558</v>
          </cell>
          <cell r="N7">
            <v>0.54097222222222219</v>
          </cell>
          <cell r="O7">
            <v>30.957000000000001</v>
          </cell>
        </row>
        <row r="8">
          <cell r="D8">
            <v>300141</v>
          </cell>
          <cell r="E8"/>
          <cell r="F8">
            <v>2</v>
          </cell>
          <cell r="G8" t="str">
            <v>contratto di servizio</v>
          </cell>
          <cell r="H8" t="str">
            <v>no</v>
          </cell>
          <cell r="I8" t="str">
            <v>si</v>
          </cell>
          <cell r="J8" t="str">
            <v>Como - Bellagio</v>
          </cell>
          <cell r="K8" t="str">
            <v>Bellagio - Lido</v>
          </cell>
          <cell r="L8" t="str">
            <v>Bellagio - S Giovanni Cementeria</v>
          </cell>
          <cell r="M8">
            <v>0.54236111111111118</v>
          </cell>
          <cell r="N8">
            <v>0.55138888888888882</v>
          </cell>
          <cell r="O8">
            <v>2</v>
          </cell>
        </row>
        <row r="9">
          <cell r="D9" t="str">
            <v>Nuova</v>
          </cell>
          <cell r="E9"/>
          <cell r="F9"/>
          <cell r="G9" t="str">
            <v>contratto di servizio</v>
          </cell>
          <cell r="H9" t="str">
            <v>si</v>
          </cell>
          <cell r="I9" t="str">
            <v>si</v>
          </cell>
          <cell r="J9" t="str">
            <v>Como - Bellagio</v>
          </cell>
          <cell r="K9" t="str">
            <v>Como - Stazione S.Giovanni</v>
          </cell>
          <cell r="L9" t="str">
            <v>Bellagio - S. Giovanni  Cementeria</v>
          </cell>
          <cell r="M9">
            <v>0.24305555555555555</v>
          </cell>
          <cell r="N9">
            <v>0.28611111111111115</v>
          </cell>
          <cell r="O9">
            <v>28.722999999999999</v>
          </cell>
        </row>
        <row r="10">
          <cell r="D10">
            <v>300124</v>
          </cell>
          <cell r="E10"/>
          <cell r="F10">
            <v>1</v>
          </cell>
          <cell r="G10" t="str">
            <v>contratto di servizio</v>
          </cell>
          <cell r="H10" t="str">
            <v>no</v>
          </cell>
          <cell r="I10" t="str">
            <v>si</v>
          </cell>
          <cell r="J10" t="str">
            <v>Como - Bellagio</v>
          </cell>
          <cell r="K10" t="str">
            <v>Bellagio - S. Giovanni  Cementeria</v>
          </cell>
          <cell r="L10" t="str">
            <v>Bellagio - Lido</v>
          </cell>
          <cell r="M10">
            <v>0.28611111111111115</v>
          </cell>
          <cell r="N10">
            <v>0.29166666666666669</v>
          </cell>
          <cell r="O10">
            <v>2.234</v>
          </cell>
        </row>
        <row r="11">
          <cell r="D11">
            <v>300127</v>
          </cell>
          <cell r="E11"/>
          <cell r="F11">
            <v>2</v>
          </cell>
          <cell r="G11" t="str">
            <v>contratto di servizio</v>
          </cell>
          <cell r="H11" t="str">
            <v>no</v>
          </cell>
          <cell r="I11" t="str">
            <v>si</v>
          </cell>
          <cell r="J11" t="str">
            <v>Como - Bellagio</v>
          </cell>
          <cell r="K11" t="str">
            <v>Bellagio - Lido</v>
          </cell>
          <cell r="L11" t="str">
            <v>Como - Stazione S.Giovanni</v>
          </cell>
          <cell r="M11">
            <v>0.29236111111111113</v>
          </cell>
          <cell r="N11">
            <v>0.34375</v>
          </cell>
          <cell r="O11">
            <v>32.594000000000001</v>
          </cell>
        </row>
        <row r="12">
          <cell r="D12">
            <v>300140</v>
          </cell>
          <cell r="E12"/>
          <cell r="F12">
            <v>1</v>
          </cell>
          <cell r="G12" t="str">
            <v>contratto di servizio</v>
          </cell>
          <cell r="H12" t="str">
            <v>no</v>
          </cell>
          <cell r="I12" t="str">
            <v>si</v>
          </cell>
          <cell r="J12" t="str">
            <v>Como - Bellagio</v>
          </cell>
          <cell r="K12" t="str">
            <v>Como - Stazione S.Giovanni</v>
          </cell>
          <cell r="L12" t="str">
            <v>Bellagio - Lido</v>
          </cell>
          <cell r="M12">
            <v>0.40972222222222227</v>
          </cell>
          <cell r="N12">
            <v>0.45763888888888887</v>
          </cell>
          <cell r="O12">
            <v>30.957000000000001</v>
          </cell>
        </row>
        <row r="13">
          <cell r="D13">
            <v>300137</v>
          </cell>
          <cell r="E13"/>
          <cell r="F13">
            <v>2</v>
          </cell>
          <cell r="G13" t="str">
            <v>contratto di servizio</v>
          </cell>
          <cell r="H13" t="str">
            <v>no</v>
          </cell>
          <cell r="I13" t="str">
            <v>si</v>
          </cell>
          <cell r="J13" t="str">
            <v>Como - Bellagio</v>
          </cell>
          <cell r="K13" t="str">
            <v>Bellagio - Lido</v>
          </cell>
          <cell r="L13" t="str">
            <v>Como - Stazione S.Giovanni</v>
          </cell>
          <cell r="M13">
            <v>0.45902777777777781</v>
          </cell>
          <cell r="N13">
            <v>0.51041666666666663</v>
          </cell>
          <cell r="O13">
            <v>32.594000000000001</v>
          </cell>
        </row>
        <row r="14">
          <cell r="D14">
            <v>300150</v>
          </cell>
          <cell r="E14"/>
          <cell r="F14">
            <v>1</v>
          </cell>
          <cell r="G14" t="str">
            <v>contratto di servizio</v>
          </cell>
          <cell r="H14" t="str">
            <v>no</v>
          </cell>
          <cell r="I14" t="str">
            <v>si</v>
          </cell>
          <cell r="J14" t="str">
            <v>Como - Bellagio</v>
          </cell>
          <cell r="K14" t="str">
            <v>Como - Stazione S.Giovanni</v>
          </cell>
          <cell r="L14" t="str">
            <v>Bellagio - Lido</v>
          </cell>
          <cell r="M14">
            <v>0.57638888888888895</v>
          </cell>
          <cell r="N14">
            <v>0.62430555555555556</v>
          </cell>
          <cell r="O14">
            <v>30.957000000000001</v>
          </cell>
        </row>
        <row r="15">
          <cell r="D15">
            <v>300145</v>
          </cell>
          <cell r="E15"/>
          <cell r="F15">
            <v>2</v>
          </cell>
          <cell r="G15" t="str">
            <v>contratto di servizio</v>
          </cell>
          <cell r="H15" t="str">
            <v>no</v>
          </cell>
          <cell r="I15" t="str">
            <v>si</v>
          </cell>
          <cell r="J15" t="str">
            <v>Como - Bellagio</v>
          </cell>
          <cell r="K15" t="str">
            <v>Bellagio - Lido</v>
          </cell>
          <cell r="L15" t="str">
            <v>Bellagio - S Giovanni Cementeria</v>
          </cell>
          <cell r="M15">
            <v>0.62569444444444444</v>
          </cell>
          <cell r="N15">
            <v>0.63472222222222219</v>
          </cell>
          <cell r="O15">
            <v>2</v>
          </cell>
        </row>
        <row r="16">
          <cell r="D16">
            <v>300141</v>
          </cell>
          <cell r="E16"/>
          <cell r="F16">
            <v>2</v>
          </cell>
          <cell r="G16" t="str">
            <v>contratto di servizio</v>
          </cell>
          <cell r="H16" t="str">
            <v>no</v>
          </cell>
          <cell r="I16" t="str">
            <v>si</v>
          </cell>
          <cell r="J16" t="str">
            <v>Como - Bellagio</v>
          </cell>
          <cell r="K16" t="str">
            <v>Bellagio - S Giovanni Cementeria</v>
          </cell>
          <cell r="L16" t="str">
            <v>Como - Stazione S.Giovanni</v>
          </cell>
          <cell r="M16">
            <v>0.55138888888888882</v>
          </cell>
          <cell r="N16">
            <v>0.59375</v>
          </cell>
          <cell r="O16">
            <v>30.954000000000001</v>
          </cell>
        </row>
        <row r="17">
          <cell r="D17">
            <v>31018</v>
          </cell>
          <cell r="E17"/>
          <cell r="F17">
            <v>1</v>
          </cell>
          <cell r="G17" t="str">
            <v>contratto di servizio</v>
          </cell>
          <cell r="H17" t="str">
            <v>no</v>
          </cell>
          <cell r="I17" t="str">
            <v>si</v>
          </cell>
          <cell r="J17" t="str">
            <v>Como - Bellagio</v>
          </cell>
          <cell r="K17" t="str">
            <v>Como - Stazione S.Giovanni</v>
          </cell>
          <cell r="L17" t="str">
            <v>Palanzo - Piazza E. Fasola</v>
          </cell>
          <cell r="M17">
            <v>0.59722222222222221</v>
          </cell>
          <cell r="N17">
            <v>0.62777777777777777</v>
          </cell>
          <cell r="O17">
            <v>16.52</v>
          </cell>
        </row>
        <row r="18">
          <cell r="D18">
            <v>31019</v>
          </cell>
          <cell r="E18"/>
          <cell r="F18">
            <v>2</v>
          </cell>
          <cell r="G18" t="str">
            <v>contratto di servizio</v>
          </cell>
          <cell r="H18" t="str">
            <v>no</v>
          </cell>
          <cell r="I18" t="str">
            <v>si</v>
          </cell>
          <cell r="J18" t="str">
            <v>Como - Bellagio</v>
          </cell>
          <cell r="K18" t="str">
            <v>Palanzo - Piazza E. Fasola</v>
          </cell>
          <cell r="L18" t="str">
            <v>Como - Stazione S.Giovanni</v>
          </cell>
          <cell r="M18">
            <v>0.66666666666666663</v>
          </cell>
          <cell r="N18">
            <v>0.6972222222222223</v>
          </cell>
          <cell r="O18">
            <v>16.52</v>
          </cell>
        </row>
        <row r="19">
          <cell r="D19">
            <v>300158</v>
          </cell>
          <cell r="E19"/>
          <cell r="F19">
            <v>1</v>
          </cell>
          <cell r="G19" t="str">
            <v>contratto di servizio</v>
          </cell>
          <cell r="H19" t="str">
            <v>no</v>
          </cell>
          <cell r="I19" t="str">
            <v>si</v>
          </cell>
          <cell r="J19" t="str">
            <v>Como - Bellagio</v>
          </cell>
          <cell r="K19" t="str">
            <v>Como - Stazione S.Giovanni</v>
          </cell>
          <cell r="L19" t="str">
            <v>Bellagio - Lido</v>
          </cell>
          <cell r="M19">
            <v>0.70138888888888884</v>
          </cell>
          <cell r="N19">
            <v>0.74930555555555556</v>
          </cell>
          <cell r="O19">
            <v>30.957000000000001</v>
          </cell>
        </row>
        <row r="20">
          <cell r="D20">
            <v>300151</v>
          </cell>
          <cell r="E20"/>
          <cell r="F20">
            <v>2</v>
          </cell>
          <cell r="G20" t="str">
            <v>contratto di servizio</v>
          </cell>
          <cell r="H20" t="str">
            <v>no</v>
          </cell>
          <cell r="I20" t="str">
            <v>si</v>
          </cell>
          <cell r="J20" t="str">
            <v>Como - Bellagio</v>
          </cell>
          <cell r="K20" t="str">
            <v>Bellagio - Lido</v>
          </cell>
          <cell r="L20" t="str">
            <v>Como - Stazione S.Giovanni</v>
          </cell>
          <cell r="M20">
            <v>0.75069444444444444</v>
          </cell>
          <cell r="N20">
            <v>0.63541666666666663</v>
          </cell>
          <cell r="O20">
            <v>32.594000000000001</v>
          </cell>
        </row>
        <row r="21">
          <cell r="D21">
            <v>300168</v>
          </cell>
          <cell r="E21"/>
          <cell r="F21">
            <v>1</v>
          </cell>
          <cell r="G21" t="str">
            <v>contratto di servizio</v>
          </cell>
          <cell r="H21" t="str">
            <v>no</v>
          </cell>
          <cell r="I21" t="str">
            <v>si</v>
          </cell>
          <cell r="J21" t="str">
            <v>Como - Bellagio</v>
          </cell>
          <cell r="K21" t="str">
            <v>Como - Stazione S.Giovanni</v>
          </cell>
          <cell r="L21" t="str">
            <v>Bellagio - Lido</v>
          </cell>
          <cell r="M21">
            <v>0.82638888888888884</v>
          </cell>
          <cell r="N21">
            <v>0.87430555555555556</v>
          </cell>
          <cell r="O21">
            <v>30.957000000000001</v>
          </cell>
        </row>
        <row r="22">
          <cell r="D22" t="str">
            <v>Nuova</v>
          </cell>
          <cell r="E22"/>
          <cell r="F22"/>
          <cell r="G22" t="str">
            <v>contratto di servizio</v>
          </cell>
          <cell r="H22" t="str">
            <v>si</v>
          </cell>
          <cell r="I22" t="str">
            <v>si</v>
          </cell>
          <cell r="J22" t="str">
            <v>Como - Bellagio</v>
          </cell>
          <cell r="K22" t="str">
            <v>Bellagio - Lido</v>
          </cell>
          <cell r="L22" t="str">
            <v>Como - Stazione S.Giovanni</v>
          </cell>
          <cell r="M22">
            <v>0.87569444444444444</v>
          </cell>
          <cell r="N22">
            <v>0.92708333333333337</v>
          </cell>
          <cell r="O22">
            <v>32.594000000000001</v>
          </cell>
        </row>
        <row r="23">
          <cell r="D23">
            <v>300145</v>
          </cell>
          <cell r="E23"/>
          <cell r="F23">
            <v>2</v>
          </cell>
          <cell r="G23" t="str">
            <v>contratto di servizio</v>
          </cell>
          <cell r="H23" t="str">
            <v>no</v>
          </cell>
          <cell r="I23" t="str">
            <v>si</v>
          </cell>
          <cell r="J23" t="str">
            <v>Como - Bellagio</v>
          </cell>
          <cell r="K23" t="str">
            <v>Bellagio - S Giovanni Cementeria</v>
          </cell>
          <cell r="L23" t="str">
            <v>Como - Stazione S.Giovanni</v>
          </cell>
          <cell r="M23">
            <v>0.63472222222222219</v>
          </cell>
          <cell r="N23">
            <v>0.67708333333333337</v>
          </cell>
          <cell r="O23">
            <v>30.954000000000001</v>
          </cell>
        </row>
        <row r="24">
          <cell r="D24">
            <v>300162</v>
          </cell>
          <cell r="E24"/>
          <cell r="F24">
            <v>1</v>
          </cell>
          <cell r="G24" t="str">
            <v>contratto di servizio</v>
          </cell>
          <cell r="H24" t="str">
            <v>no</v>
          </cell>
          <cell r="I24" t="str">
            <v>si</v>
          </cell>
          <cell r="J24" t="str">
            <v>Como - Bellagio</v>
          </cell>
          <cell r="K24" t="str">
            <v>Como - Stazione S.Giovanni</v>
          </cell>
          <cell r="L24" t="str">
            <v>Bellagio - Lido</v>
          </cell>
          <cell r="M24">
            <v>0.74305555555555547</v>
          </cell>
          <cell r="N24">
            <v>0.7909722222222223</v>
          </cell>
          <cell r="O24">
            <v>30.957000000000001</v>
          </cell>
        </row>
        <row r="25">
          <cell r="D25">
            <v>300153</v>
          </cell>
          <cell r="E25"/>
          <cell r="F25">
            <v>2</v>
          </cell>
          <cell r="G25" t="str">
            <v>contratto di servizio</v>
          </cell>
          <cell r="H25" t="str">
            <v>no</v>
          </cell>
          <cell r="I25" t="str">
            <v>si</v>
          </cell>
          <cell r="J25" t="str">
            <v>Como - Bellagio</v>
          </cell>
          <cell r="K25" t="str">
            <v>Bellagio - Lido</v>
          </cell>
          <cell r="L25" t="str">
            <v>Como - Stazione S.Giovanni</v>
          </cell>
          <cell r="M25">
            <v>0.79236111111111107</v>
          </cell>
          <cell r="N25">
            <v>0.84375</v>
          </cell>
          <cell r="O25">
            <v>32.594000000000001</v>
          </cell>
        </row>
        <row r="26">
          <cell r="D26">
            <v>300170</v>
          </cell>
          <cell r="E26"/>
          <cell r="F26">
            <v>1</v>
          </cell>
          <cell r="G26" t="str">
            <v>contratto di servizio</v>
          </cell>
          <cell r="H26" t="str">
            <v>no</v>
          </cell>
          <cell r="I26" t="str">
            <v>si</v>
          </cell>
          <cell r="J26" t="str">
            <v>Como - Bellagio</v>
          </cell>
          <cell r="K26" t="str">
            <v>Como - Stazione S.Giovanni</v>
          </cell>
          <cell r="L26" t="str">
            <v>Bellagio - Lido</v>
          </cell>
          <cell r="M26">
            <v>0.90972222222222221</v>
          </cell>
          <cell r="N26">
            <v>0.95763888888888893</v>
          </cell>
          <cell r="O26">
            <v>30.957000000000001</v>
          </cell>
        </row>
        <row r="27">
          <cell r="D27" t="str">
            <v>Nuova</v>
          </cell>
          <cell r="E27"/>
          <cell r="F27"/>
          <cell r="G27" t="str">
            <v>contratto di servizio</v>
          </cell>
          <cell r="H27" t="str">
            <v>si</v>
          </cell>
          <cell r="I27" t="str">
            <v>si</v>
          </cell>
          <cell r="J27" t="str">
            <v>Como - Bellagio</v>
          </cell>
          <cell r="K27" t="str">
            <v>Bellagio - Lido</v>
          </cell>
          <cell r="L27" t="str">
            <v>Como - Stazione S.Giovanni</v>
          </cell>
          <cell r="M27">
            <v>0.9590277777777777</v>
          </cell>
          <cell r="N27">
            <v>1.0416666666666666E-2</v>
          </cell>
          <cell r="O27">
            <v>32.594000000000001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6AF3-4031-4BE2-811F-9390A535EBBA}">
  <dimension ref="A1:AQ125"/>
  <sheetViews>
    <sheetView tabSelected="1" topLeftCell="A91" workbookViewId="0">
      <selection activeCell="A91" sqref="A1:XFD1048576"/>
    </sheetView>
  </sheetViews>
  <sheetFormatPr defaultColWidth="9.140625" defaultRowHeight="15" x14ac:dyDescent="0.25"/>
  <cols>
    <col min="1" max="1" width="34.5703125" style="3" customWidth="1"/>
    <col min="2" max="2" width="10.7109375" style="2" customWidth="1"/>
    <col min="3" max="13" width="8.5703125" style="2" customWidth="1"/>
    <col min="14" max="19" width="8.5703125" customWidth="1"/>
    <col min="20" max="38" width="6.42578125" style="2" customWidth="1"/>
    <col min="39" max="40" width="6.42578125" style="3" customWidth="1"/>
    <col min="41" max="16384" width="9.140625" style="3"/>
  </cols>
  <sheetData>
    <row r="1" spans="1:43" x14ac:dyDescent="0.25">
      <c r="A1" s="1" t="s">
        <v>440</v>
      </c>
      <c r="N1" s="2"/>
      <c r="O1" s="2"/>
      <c r="P1" s="2"/>
      <c r="Q1" s="2"/>
      <c r="R1" s="2"/>
      <c r="T1"/>
      <c r="U1"/>
      <c r="V1"/>
      <c r="W1"/>
      <c r="X1"/>
      <c r="AM1" s="2"/>
      <c r="AN1" s="2"/>
      <c r="AO1" s="2"/>
      <c r="AP1" s="2"/>
      <c r="AQ1" s="2"/>
    </row>
    <row r="2" spans="1:43" x14ac:dyDescent="0.25">
      <c r="M2"/>
      <c r="S2" s="2"/>
      <c r="AL2" s="3"/>
    </row>
    <row r="3" spans="1:43" s="6" customFormat="1" ht="12.75" customHeight="1" x14ac:dyDescent="0.2">
      <c r="A3" s="8" t="s">
        <v>37</v>
      </c>
      <c r="B3" s="8" t="s">
        <v>0</v>
      </c>
      <c r="D3" s="8"/>
      <c r="E3" s="8" t="s">
        <v>441</v>
      </c>
      <c r="J3" s="8"/>
      <c r="K3" s="8"/>
      <c r="L3" s="8"/>
      <c r="M3" s="8"/>
      <c r="O3" s="3"/>
      <c r="P3" s="8"/>
      <c r="Q3" s="8"/>
      <c r="R3" s="8"/>
    </row>
    <row r="4" spans="1:43" ht="12.75" customHeigh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43" ht="12.75" customHeight="1" x14ac:dyDescent="0.2">
      <c r="A5" s="9"/>
      <c r="B5" s="10">
        <v>300016</v>
      </c>
      <c r="C5" s="10">
        <v>300030</v>
      </c>
      <c r="D5" s="10">
        <v>300040</v>
      </c>
      <c r="E5" s="10">
        <v>300072</v>
      </c>
      <c r="F5" s="10">
        <v>300084</v>
      </c>
      <c r="G5" s="10"/>
      <c r="H5" s="10"/>
      <c r="I5" s="10"/>
      <c r="J5" s="10"/>
      <c r="K5" s="10"/>
      <c r="L5" s="10"/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3" ht="12.75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3" ht="12.75" customHeight="1" x14ac:dyDescent="0.2">
      <c r="A7" s="11"/>
      <c r="B7" s="12" t="s">
        <v>2</v>
      </c>
      <c r="C7" s="12" t="s">
        <v>1</v>
      </c>
      <c r="D7" s="12" t="s">
        <v>1</v>
      </c>
      <c r="E7" s="12" t="s">
        <v>1</v>
      </c>
      <c r="F7" s="12" t="s">
        <v>1</v>
      </c>
      <c r="G7" s="12"/>
      <c r="H7" s="12"/>
      <c r="I7" s="12"/>
      <c r="J7" s="12"/>
      <c r="K7" s="12"/>
      <c r="L7" s="12"/>
      <c r="M7" s="1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43" ht="12.75" customHeight="1" x14ac:dyDescent="0.2">
      <c r="A8" s="13"/>
      <c r="B8" s="14"/>
      <c r="C8" s="14" t="s">
        <v>3</v>
      </c>
      <c r="D8" s="14" t="s">
        <v>3</v>
      </c>
      <c r="E8" s="14" t="s">
        <v>3</v>
      </c>
      <c r="F8" s="14"/>
      <c r="G8" s="14"/>
      <c r="H8" s="14"/>
      <c r="I8" s="14"/>
      <c r="J8" s="14"/>
      <c r="K8" s="14"/>
      <c r="L8" s="14"/>
      <c r="M8" s="14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43" ht="12.75" customHeight="1" x14ac:dyDescent="0.2">
      <c r="A9" s="15" t="s">
        <v>38</v>
      </c>
      <c r="B9" s="16">
        <v>0.24305555555555555</v>
      </c>
      <c r="C9" s="16" t="s">
        <v>39</v>
      </c>
      <c r="D9" s="16" t="s">
        <v>23</v>
      </c>
      <c r="E9" s="16" t="s">
        <v>41</v>
      </c>
      <c r="F9" s="16" t="s">
        <v>43</v>
      </c>
      <c r="G9" s="16"/>
      <c r="H9" s="16"/>
      <c r="I9" s="16"/>
      <c r="J9" s="16"/>
      <c r="K9" s="16"/>
      <c r="L9" s="16"/>
      <c r="M9" s="1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43" ht="12.75" customHeight="1" x14ac:dyDescent="0.2">
      <c r="A10" s="11" t="s">
        <v>44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43" ht="12.75" customHeight="1" x14ac:dyDescent="0.2">
      <c r="A11" s="18" t="s">
        <v>45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43" ht="12.75" customHeight="1" x14ac:dyDescent="0.2">
      <c r="A12" s="11" t="s">
        <v>46</v>
      </c>
      <c r="B12" s="17">
        <v>0.24652777777777773</v>
      </c>
      <c r="C12" s="17" t="s">
        <v>47</v>
      </c>
      <c r="D12" s="17" t="s">
        <v>49</v>
      </c>
      <c r="E12" s="17" t="s">
        <v>50</v>
      </c>
      <c r="F12" s="17" t="s">
        <v>17</v>
      </c>
      <c r="G12" s="17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3" ht="12.75" customHeight="1" x14ac:dyDescent="0.2">
      <c r="A13" s="18" t="s">
        <v>52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43" ht="12.75" customHeight="1" x14ac:dyDescent="0.2">
      <c r="A14" s="11" t="s">
        <v>53</v>
      </c>
      <c r="B14" s="17">
        <v>0.25277777777777771</v>
      </c>
      <c r="C14" s="17" t="s">
        <v>55</v>
      </c>
      <c r="D14" s="17" t="s">
        <v>57</v>
      </c>
      <c r="E14" s="17" t="s">
        <v>58</v>
      </c>
      <c r="F14" s="17" t="s">
        <v>60</v>
      </c>
      <c r="G14" s="17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43" ht="12.75" customHeight="1" x14ac:dyDescent="0.2">
      <c r="A15" s="18" t="s">
        <v>61</v>
      </c>
      <c r="B15" s="19">
        <v>0.25625000000000003</v>
      </c>
      <c r="C15" s="19" t="s">
        <v>62</v>
      </c>
      <c r="D15" s="19" t="s">
        <v>64</v>
      </c>
      <c r="E15" s="19" t="s">
        <v>66</v>
      </c>
      <c r="F15" s="19" t="s">
        <v>68</v>
      </c>
      <c r="G15" s="19"/>
      <c r="H15" s="19"/>
      <c r="I15" s="19"/>
      <c r="J15" s="19"/>
      <c r="K15" s="19"/>
      <c r="L15" s="19"/>
      <c r="M15" s="1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3" ht="12.75" customHeight="1" x14ac:dyDescent="0.2">
      <c r="A16" s="11" t="s">
        <v>69</v>
      </c>
      <c r="B16" s="17">
        <v>0.25902777777777786</v>
      </c>
      <c r="C16" s="17" t="s">
        <v>70</v>
      </c>
      <c r="D16" s="17" t="s">
        <v>72</v>
      </c>
      <c r="E16" s="17" t="s">
        <v>73</v>
      </c>
      <c r="F16" s="17" t="s">
        <v>75</v>
      </c>
      <c r="G16" s="17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2.75" customHeight="1" x14ac:dyDescent="0.2">
      <c r="A17" s="18" t="s">
        <v>76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2.75" customHeight="1" x14ac:dyDescent="0.2">
      <c r="A18" s="11" t="s">
        <v>77</v>
      </c>
      <c r="B18" s="17">
        <v>0.26111111111111118</v>
      </c>
      <c r="C18" s="17" t="s">
        <v>78</v>
      </c>
      <c r="D18" s="17" t="s">
        <v>79</v>
      </c>
      <c r="E18" s="17" t="s">
        <v>81</v>
      </c>
      <c r="F18" s="17" t="s">
        <v>19</v>
      </c>
      <c r="G18" s="17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2.75" customHeight="1" x14ac:dyDescent="0.2">
      <c r="A19" s="18" t="s">
        <v>82</v>
      </c>
      <c r="B19" s="19">
        <v>0.26388888888888895</v>
      </c>
      <c r="C19" s="19" t="s">
        <v>83</v>
      </c>
      <c r="D19" s="19" t="s">
        <v>15</v>
      </c>
      <c r="E19" s="19" t="s">
        <v>85</v>
      </c>
      <c r="F19" s="19" t="s">
        <v>86</v>
      </c>
      <c r="G19" s="19"/>
      <c r="H19" s="19"/>
      <c r="I19" s="19"/>
      <c r="J19" s="19"/>
      <c r="K19" s="19"/>
      <c r="L19" s="19"/>
      <c r="M19" s="1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2.75" customHeight="1" x14ac:dyDescent="0.2">
      <c r="A20" s="11" t="s">
        <v>87</v>
      </c>
      <c r="B20" s="17">
        <v>0.26458333333333339</v>
      </c>
      <c r="C20" s="17" t="s">
        <v>88</v>
      </c>
      <c r="D20" s="17" t="s">
        <v>30</v>
      </c>
      <c r="E20" s="17" t="s">
        <v>89</v>
      </c>
      <c r="F20" s="17" t="s">
        <v>91</v>
      </c>
      <c r="G20" s="17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2.75" customHeight="1" x14ac:dyDescent="0.2">
      <c r="A21" s="18" t="s">
        <v>92</v>
      </c>
      <c r="B21" s="19">
        <v>0.26805555555555571</v>
      </c>
      <c r="C21" s="19" t="s">
        <v>93</v>
      </c>
      <c r="D21" s="19" t="s">
        <v>94</v>
      </c>
      <c r="E21" s="19" t="s">
        <v>96</v>
      </c>
      <c r="F21" s="19" t="s">
        <v>98</v>
      </c>
      <c r="G21" s="19"/>
      <c r="H21" s="19"/>
      <c r="I21" s="19"/>
      <c r="J21" s="19"/>
      <c r="K21" s="19"/>
      <c r="L21" s="19"/>
      <c r="M21" s="1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2.75" customHeight="1" x14ac:dyDescent="0.2">
      <c r="A22" s="11" t="s">
        <v>99</v>
      </c>
      <c r="B22" s="17">
        <v>0.27152777777777787</v>
      </c>
      <c r="C22" s="17" t="s">
        <v>101</v>
      </c>
      <c r="D22" s="17" t="s">
        <v>32</v>
      </c>
      <c r="E22" s="17" t="s">
        <v>104</v>
      </c>
      <c r="F22" s="17" t="s">
        <v>106</v>
      </c>
      <c r="G22" s="17"/>
      <c r="H22" s="17"/>
      <c r="I22" s="17"/>
      <c r="J22" s="17"/>
      <c r="K22" s="17"/>
      <c r="L22" s="17"/>
      <c r="M22" s="1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2.75" customHeight="1" x14ac:dyDescent="0.2">
      <c r="A23" s="18" t="s">
        <v>107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2.75" customHeight="1" x14ac:dyDescent="0.2">
      <c r="A24" s="11" t="s">
        <v>108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2.75" customHeight="1" x14ac:dyDescent="0.2">
      <c r="A25" s="18" t="s">
        <v>109</v>
      </c>
      <c r="B25" s="19">
        <v>0.27847222222222229</v>
      </c>
      <c r="C25" s="19" t="s">
        <v>110</v>
      </c>
      <c r="D25" s="19" t="s">
        <v>112</v>
      </c>
      <c r="E25" s="19" t="s">
        <v>114</v>
      </c>
      <c r="F25" s="19" t="s">
        <v>7</v>
      </c>
      <c r="G25" s="19"/>
      <c r="H25" s="19"/>
      <c r="I25" s="19"/>
      <c r="J25" s="19"/>
      <c r="K25" s="19"/>
      <c r="L25" s="19"/>
      <c r="M25" s="1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2.75" customHeight="1" x14ac:dyDescent="0.2">
      <c r="A26" s="11" t="s">
        <v>116</v>
      </c>
      <c r="B26" s="17">
        <v>0.28055555555555561</v>
      </c>
      <c r="C26" s="17" t="s">
        <v>117</v>
      </c>
      <c r="D26" s="17" t="s">
        <v>34</v>
      </c>
      <c r="E26" s="17" t="s">
        <v>119</v>
      </c>
      <c r="F26" s="17" t="s">
        <v>121</v>
      </c>
      <c r="G26" s="17"/>
      <c r="H26" s="17"/>
      <c r="I26" s="17"/>
      <c r="J26" s="17"/>
      <c r="K26" s="17"/>
      <c r="L26" s="17"/>
      <c r="M26" s="1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2.75" customHeight="1" x14ac:dyDescent="0.2">
      <c r="A27" s="18" t="s">
        <v>122</v>
      </c>
      <c r="B27" s="19">
        <v>0.28541666666666671</v>
      </c>
      <c r="C27" s="19" t="s">
        <v>33</v>
      </c>
      <c r="D27" s="19" t="s">
        <v>35</v>
      </c>
      <c r="E27" s="19" t="s">
        <v>124</v>
      </c>
      <c r="F27" s="19" t="s">
        <v>13</v>
      </c>
      <c r="G27" s="19"/>
      <c r="H27" s="19"/>
      <c r="I27" s="19"/>
      <c r="J27" s="19"/>
      <c r="K27" s="19"/>
      <c r="L27" s="19"/>
      <c r="M27" s="1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2.75" customHeight="1" x14ac:dyDescent="0.2">
      <c r="A28" s="11" t="s">
        <v>125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7"/>
      <c r="O28" s="7"/>
      <c r="P28" s="7"/>
      <c r="Q28" s="7"/>
      <c r="R28" s="7"/>
      <c r="S28" s="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2.75" customHeight="1" x14ac:dyDescent="0.2">
      <c r="A29" s="20" t="s">
        <v>126</v>
      </c>
      <c r="B29" s="21">
        <v>0.2909722222222223</v>
      </c>
      <c r="C29" s="21" t="s">
        <v>127</v>
      </c>
      <c r="D29" s="21" t="s">
        <v>129</v>
      </c>
      <c r="E29" s="21" t="s">
        <v>131</v>
      </c>
      <c r="F29" s="21" t="s">
        <v>133</v>
      </c>
      <c r="G29" s="21"/>
      <c r="H29" s="21"/>
      <c r="I29" s="21"/>
      <c r="J29" s="21"/>
      <c r="K29" s="21"/>
      <c r="L29" s="21"/>
      <c r="M29" s="21"/>
      <c r="N29" s="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3"/>
      <c r="AG29" s="3"/>
      <c r="AH29" s="3"/>
      <c r="AI29" s="3"/>
      <c r="AJ29" s="3"/>
      <c r="AK29" s="3"/>
      <c r="AL29" s="3"/>
    </row>
    <row r="30" spans="1:38" ht="12.75" customHeight="1" x14ac:dyDescent="0.2">
      <c r="A30" s="22" t="s">
        <v>24</v>
      </c>
      <c r="B30" s="23">
        <v>30.957000000000001</v>
      </c>
      <c r="C30" s="23">
        <v>30.957000000000001</v>
      </c>
      <c r="D30" s="23">
        <v>30.957000000000001</v>
      </c>
      <c r="E30" s="24">
        <v>30.957000000000001</v>
      </c>
      <c r="F30" s="24">
        <v>30.957000000000001</v>
      </c>
      <c r="G30" s="7"/>
      <c r="H30" s="3"/>
      <c r="I30" s="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3"/>
      <c r="AG30" s="3"/>
      <c r="AH30" s="3"/>
      <c r="AI30" s="3"/>
      <c r="AJ30" s="3"/>
      <c r="AK30" s="3"/>
      <c r="AL30" s="3"/>
    </row>
    <row r="31" spans="1:38" ht="12.75" customHeight="1" x14ac:dyDescent="0.2">
      <c r="A31" s="6"/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3"/>
      <c r="N31" s="3"/>
      <c r="O31" s="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2.75" customHeight="1" x14ac:dyDescent="0.2"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2.75" customHeight="1" x14ac:dyDescent="0.2">
      <c r="A33" s="8" t="s">
        <v>134</v>
      </c>
      <c r="B33" s="8" t="s">
        <v>0</v>
      </c>
      <c r="C33" s="6"/>
      <c r="D33" s="8"/>
      <c r="E33" s="8" t="s">
        <v>441</v>
      </c>
      <c r="F33" s="6"/>
      <c r="G33" s="6"/>
      <c r="H33" s="6"/>
      <c r="I33" s="6"/>
      <c r="J33" s="8"/>
      <c r="K33" s="8"/>
      <c r="L33" s="8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2.75" customHeight="1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12.75" customHeight="1" x14ac:dyDescent="0.2">
      <c r="A35" s="25"/>
      <c r="B35" s="10">
        <v>300009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12.75" customHeight="1" x14ac:dyDescent="0.2">
      <c r="A36" s="26"/>
      <c r="B36" s="12">
        <v>300023</v>
      </c>
      <c r="C36" s="12">
        <v>300031</v>
      </c>
      <c r="D36" s="12">
        <v>300041</v>
      </c>
      <c r="E36" s="12">
        <v>300061</v>
      </c>
      <c r="F36" s="12">
        <v>300003</v>
      </c>
      <c r="G36" s="12"/>
      <c r="H36" s="12"/>
      <c r="I36" s="12"/>
      <c r="J36" s="12"/>
      <c r="K36" s="12"/>
      <c r="L36" s="12"/>
      <c r="M36" s="1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2.75" customHeight="1" x14ac:dyDescent="0.2">
      <c r="A37" s="26"/>
      <c r="B37" s="12" t="s">
        <v>1</v>
      </c>
      <c r="C37" s="12" t="s">
        <v>1</v>
      </c>
      <c r="D37" s="12" t="s">
        <v>2</v>
      </c>
      <c r="E37" s="12" t="s">
        <v>1</v>
      </c>
      <c r="F37" s="12" t="s">
        <v>2</v>
      </c>
      <c r="G37" s="12"/>
      <c r="H37" s="12"/>
      <c r="I37" s="12"/>
      <c r="J37" s="12"/>
      <c r="K37" s="12"/>
      <c r="L37" s="12"/>
      <c r="M37" s="1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2.75" customHeight="1" x14ac:dyDescent="0.2">
      <c r="A38" s="26"/>
      <c r="B38" s="27" t="s">
        <v>3</v>
      </c>
      <c r="C38" s="27" t="s">
        <v>3</v>
      </c>
      <c r="D38" s="27" t="s">
        <v>3</v>
      </c>
      <c r="E38" s="27" t="s">
        <v>3</v>
      </c>
      <c r="F38" s="27" t="s">
        <v>3</v>
      </c>
      <c r="G38" s="27"/>
      <c r="H38" s="27"/>
      <c r="I38" s="27"/>
      <c r="J38" s="27"/>
      <c r="K38" s="27"/>
      <c r="L38" s="27"/>
      <c r="M38" s="2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2.75" customHeight="1" x14ac:dyDescent="0.2">
      <c r="A39" s="9" t="s">
        <v>135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2.75" customHeight="1" x14ac:dyDescent="0.2">
      <c r="A40" s="18" t="s">
        <v>126</v>
      </c>
      <c r="B40" s="28">
        <v>0.29236111111111113</v>
      </c>
      <c r="C40" s="28" t="s">
        <v>136</v>
      </c>
      <c r="D40" s="28" t="s">
        <v>202</v>
      </c>
      <c r="E40" s="28" t="s">
        <v>138</v>
      </c>
      <c r="F40" s="28">
        <v>0.8340277777777777</v>
      </c>
      <c r="G40" s="28"/>
      <c r="H40" s="28"/>
      <c r="I40" s="28"/>
      <c r="J40" s="28"/>
      <c r="K40" s="28"/>
      <c r="L40" s="28"/>
      <c r="M40" s="28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2.75" customHeight="1" x14ac:dyDescent="0.2">
      <c r="A41" s="11" t="s">
        <v>139</v>
      </c>
      <c r="B41" s="17">
        <v>0.2951388888888889</v>
      </c>
      <c r="C41" s="17" t="s">
        <v>140</v>
      </c>
      <c r="D41" s="17">
        <v>0.59791666666666665</v>
      </c>
      <c r="E41" s="17" t="s">
        <v>143</v>
      </c>
      <c r="F41" s="17">
        <v>0.83749999999999991</v>
      </c>
      <c r="G41" s="17"/>
      <c r="H41" s="17"/>
      <c r="I41" s="17"/>
      <c r="J41" s="17"/>
      <c r="K41" s="17"/>
      <c r="L41" s="17"/>
      <c r="M41" s="1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2.75" customHeight="1" x14ac:dyDescent="0.2">
      <c r="A42" s="18" t="s">
        <v>125</v>
      </c>
      <c r="B42" s="19">
        <v>0.29583333333333334</v>
      </c>
      <c r="C42" s="19" t="s">
        <v>36</v>
      </c>
      <c r="D42" s="19">
        <v>0.59861111111111109</v>
      </c>
      <c r="E42" s="19" t="s">
        <v>146</v>
      </c>
      <c r="F42" s="19">
        <v>0.83819444444444446</v>
      </c>
      <c r="G42" s="19"/>
      <c r="H42" s="19"/>
      <c r="I42" s="19"/>
      <c r="J42" s="19"/>
      <c r="K42" s="19"/>
      <c r="L42" s="19"/>
      <c r="M42" s="19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2.75" customHeight="1" x14ac:dyDescent="0.2">
      <c r="A43" s="11" t="s">
        <v>135</v>
      </c>
      <c r="B43" s="17" t="s">
        <v>148</v>
      </c>
      <c r="C43" s="17" t="s">
        <v>149</v>
      </c>
      <c r="D43" s="17">
        <v>0.60347222222222219</v>
      </c>
      <c r="E43" s="17" t="s">
        <v>152</v>
      </c>
      <c r="F43" s="17">
        <v>0.84305555555555556</v>
      </c>
      <c r="G43" s="17"/>
      <c r="H43" s="17"/>
      <c r="I43" s="17"/>
      <c r="J43" s="17"/>
      <c r="K43" s="17"/>
      <c r="L43" s="17"/>
      <c r="M43" s="17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2.75" customHeight="1" x14ac:dyDescent="0.2">
      <c r="A44" s="18" t="s">
        <v>116</v>
      </c>
      <c r="B44" s="19" t="s">
        <v>25</v>
      </c>
      <c r="C44" s="19" t="s">
        <v>154</v>
      </c>
      <c r="D44" s="19">
        <v>0.60763888888888895</v>
      </c>
      <c r="E44" s="19" t="s">
        <v>28</v>
      </c>
      <c r="F44" s="19">
        <v>0.8472222222222221</v>
      </c>
      <c r="G44" s="19"/>
      <c r="H44" s="19"/>
      <c r="I44" s="19"/>
      <c r="J44" s="19"/>
      <c r="K44" s="19"/>
      <c r="L44" s="19"/>
      <c r="M44" s="19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2.75" customHeight="1" x14ac:dyDescent="0.2">
      <c r="A45" s="11" t="s">
        <v>109</v>
      </c>
      <c r="B45" s="17" t="s">
        <v>54</v>
      </c>
      <c r="C45" s="17" t="s">
        <v>156</v>
      </c>
      <c r="D45" s="17">
        <v>0.61041666666666672</v>
      </c>
      <c r="E45" s="17" t="s">
        <v>29</v>
      </c>
      <c r="F45" s="17">
        <v>0.85</v>
      </c>
      <c r="G45" s="17"/>
      <c r="H45" s="17"/>
      <c r="I45" s="17"/>
      <c r="J45" s="17"/>
      <c r="K45" s="17"/>
      <c r="L45" s="17"/>
      <c r="M45" s="17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2.75" customHeight="1" x14ac:dyDescent="0.2">
      <c r="A46" s="18" t="s">
        <v>108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2.75" customHeight="1" x14ac:dyDescent="0.2">
      <c r="A47" s="11" t="s">
        <v>107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2.75" customHeight="1" x14ac:dyDescent="0.2">
      <c r="A48" s="18" t="s">
        <v>99</v>
      </c>
      <c r="B48" s="19" t="s">
        <v>160</v>
      </c>
      <c r="C48" s="19" t="s">
        <v>161</v>
      </c>
      <c r="D48" s="19">
        <v>0.61736111111111114</v>
      </c>
      <c r="E48" s="19" t="s">
        <v>163</v>
      </c>
      <c r="F48" s="19">
        <v>0.85694444444444462</v>
      </c>
      <c r="G48" s="19"/>
      <c r="H48" s="19"/>
      <c r="I48" s="19"/>
      <c r="J48" s="19"/>
      <c r="K48" s="19"/>
      <c r="L48" s="19"/>
      <c r="M48" s="1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2.75" customHeight="1" x14ac:dyDescent="0.2">
      <c r="A49" s="11" t="s">
        <v>92</v>
      </c>
      <c r="B49" s="17" t="s">
        <v>164</v>
      </c>
      <c r="C49" s="17" t="s">
        <v>165</v>
      </c>
      <c r="D49" s="17">
        <v>0.62083333333333335</v>
      </c>
      <c r="E49" s="17" t="s">
        <v>168</v>
      </c>
      <c r="F49" s="17">
        <v>0.86041666666666683</v>
      </c>
      <c r="G49" s="17"/>
      <c r="H49" s="17"/>
      <c r="I49" s="17"/>
      <c r="J49" s="17"/>
      <c r="K49" s="17"/>
      <c r="L49" s="17"/>
      <c r="M49" s="1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2.75" customHeight="1" x14ac:dyDescent="0.2">
      <c r="A50" s="18" t="s">
        <v>170</v>
      </c>
      <c r="B50" s="19" t="s">
        <v>171</v>
      </c>
      <c r="C50" s="19" t="s">
        <v>172</v>
      </c>
      <c r="D50" s="19">
        <v>0.62430555555555556</v>
      </c>
      <c r="E50" s="19" t="s">
        <v>173</v>
      </c>
      <c r="F50" s="19">
        <v>0.86388888888888904</v>
      </c>
      <c r="G50" s="19"/>
      <c r="H50" s="19"/>
      <c r="I50" s="19"/>
      <c r="J50" s="19"/>
      <c r="K50" s="19"/>
      <c r="L50" s="19"/>
      <c r="M50" s="1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2.75" customHeight="1" x14ac:dyDescent="0.2">
      <c r="A51" s="11" t="s">
        <v>82</v>
      </c>
      <c r="B51" s="17" t="s">
        <v>171</v>
      </c>
      <c r="C51" s="17" t="s">
        <v>172</v>
      </c>
      <c r="D51" s="17">
        <v>0.62430555555555556</v>
      </c>
      <c r="E51" s="17" t="s">
        <v>173</v>
      </c>
      <c r="F51" s="17">
        <v>0.86388888888888904</v>
      </c>
      <c r="G51" s="17"/>
      <c r="H51" s="17"/>
      <c r="I51" s="17"/>
      <c r="J51" s="17"/>
      <c r="K51" s="17"/>
      <c r="L51" s="17"/>
      <c r="M51" s="17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2.75" customHeight="1" x14ac:dyDescent="0.2">
      <c r="A52" s="18" t="s">
        <v>77</v>
      </c>
      <c r="B52" s="19" t="s">
        <v>174</v>
      </c>
      <c r="C52" s="19" t="s">
        <v>175</v>
      </c>
      <c r="D52" s="19">
        <v>0.62777777777777777</v>
      </c>
      <c r="E52" s="19" t="s">
        <v>178</v>
      </c>
      <c r="F52" s="19">
        <v>0.86736111111111114</v>
      </c>
      <c r="G52" s="19"/>
      <c r="H52" s="19"/>
      <c r="I52" s="19"/>
      <c r="J52" s="19"/>
      <c r="K52" s="19"/>
      <c r="L52" s="19"/>
      <c r="M52" s="1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2.75" customHeight="1" x14ac:dyDescent="0.2">
      <c r="A53" s="11" t="s">
        <v>76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2.75" customHeight="1" x14ac:dyDescent="0.2">
      <c r="A54" s="18" t="s">
        <v>69</v>
      </c>
      <c r="B54" s="19" t="s">
        <v>100</v>
      </c>
      <c r="C54" s="19" t="s">
        <v>179</v>
      </c>
      <c r="D54" s="19">
        <v>0.62916666666666665</v>
      </c>
      <c r="E54" s="19" t="s">
        <v>181</v>
      </c>
      <c r="F54" s="19">
        <v>0.86875000000000013</v>
      </c>
      <c r="G54" s="19"/>
      <c r="H54" s="19"/>
      <c r="I54" s="19"/>
      <c r="J54" s="19"/>
      <c r="K54" s="19"/>
      <c r="L54" s="19"/>
      <c r="M54" s="1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2.75" customHeight="1" x14ac:dyDescent="0.2">
      <c r="A55" s="11" t="s">
        <v>61</v>
      </c>
      <c r="B55" s="17" t="s">
        <v>182</v>
      </c>
      <c r="C55" s="17" t="s">
        <v>4</v>
      </c>
      <c r="D55" s="17">
        <v>0.63194444444444442</v>
      </c>
      <c r="E55" s="17" t="s">
        <v>51</v>
      </c>
      <c r="F55" s="17">
        <v>0.8715277777777779</v>
      </c>
      <c r="G55" s="17"/>
      <c r="H55" s="17"/>
      <c r="I55" s="17"/>
      <c r="J55" s="17"/>
      <c r="K55" s="17"/>
      <c r="L55" s="17"/>
      <c r="M55" s="17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2.75" customHeight="1" x14ac:dyDescent="0.2">
      <c r="A56" s="18" t="s">
        <v>53</v>
      </c>
      <c r="B56" s="19" t="s">
        <v>186</v>
      </c>
      <c r="C56" s="19" t="s">
        <v>187</v>
      </c>
      <c r="D56" s="19">
        <v>0.63541666666666663</v>
      </c>
      <c r="E56" s="19" t="s">
        <v>190</v>
      </c>
      <c r="F56" s="19">
        <v>0.875</v>
      </c>
      <c r="G56" s="19"/>
      <c r="H56" s="19"/>
      <c r="I56" s="19"/>
      <c r="J56" s="19"/>
      <c r="K56" s="19"/>
      <c r="L56" s="19"/>
      <c r="M56" s="1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2.75" customHeight="1" x14ac:dyDescent="0.2">
      <c r="A57" s="11" t="s">
        <v>192</v>
      </c>
      <c r="B57" s="17" t="s">
        <v>193</v>
      </c>
      <c r="C57" s="17" t="s">
        <v>194</v>
      </c>
      <c r="D57" s="17">
        <v>0.64236111111111105</v>
      </c>
      <c r="E57" s="17" t="s">
        <v>5</v>
      </c>
      <c r="F57" s="17">
        <v>0.88194444444444431</v>
      </c>
      <c r="G57" s="17"/>
      <c r="H57" s="17"/>
      <c r="I57" s="17"/>
      <c r="J57" s="17"/>
      <c r="K57" s="17"/>
      <c r="L57" s="17"/>
      <c r="M57" s="17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2.75" customHeight="1" x14ac:dyDescent="0.2">
      <c r="A58" s="20" t="s">
        <v>38</v>
      </c>
      <c r="B58" s="21" t="s">
        <v>197</v>
      </c>
      <c r="C58" s="21" t="s">
        <v>198</v>
      </c>
      <c r="D58" s="21">
        <v>0.64583333333333337</v>
      </c>
      <c r="E58" s="21" t="s">
        <v>200</v>
      </c>
      <c r="F58" s="21">
        <v>0.88541666666666641</v>
      </c>
      <c r="G58" s="21"/>
      <c r="H58" s="21"/>
      <c r="I58" s="21"/>
      <c r="J58" s="21"/>
      <c r="K58" s="21"/>
      <c r="L58" s="21"/>
      <c r="M58" s="2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2.75" customHeight="1" x14ac:dyDescent="0.2">
      <c r="A59" s="4" t="s">
        <v>24</v>
      </c>
      <c r="B59" s="7">
        <v>32.594000000000001</v>
      </c>
      <c r="C59" s="7">
        <v>32.594000000000001</v>
      </c>
      <c r="D59" s="7">
        <v>32.594000000000001</v>
      </c>
      <c r="E59" s="7">
        <v>32.594000000000001</v>
      </c>
      <c r="F59" s="7">
        <v>32.594000000000001</v>
      </c>
      <c r="G59" s="3"/>
      <c r="H59" s="3"/>
      <c r="I59" s="3"/>
      <c r="J59" s="7"/>
      <c r="K59" s="7"/>
      <c r="L59" s="7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2.75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3"/>
      <c r="L60" s="3"/>
      <c r="M60" s="3"/>
      <c r="N60" s="7"/>
      <c r="O60" s="7"/>
      <c r="P60" s="7"/>
      <c r="Q60" s="7"/>
      <c r="R60" s="7"/>
      <c r="S60" s="7"/>
      <c r="T60" s="7"/>
      <c r="U60" s="7"/>
      <c r="V60" s="7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x14ac:dyDescent="0.25">
      <c r="B61" s="113"/>
      <c r="C61" s="114"/>
      <c r="G61" s="5"/>
    </row>
    <row r="62" spans="1:38" x14ac:dyDescent="0.25">
      <c r="A62" s="3" t="s">
        <v>423</v>
      </c>
      <c r="B62" s="7">
        <f>+SUM(B30:M30)+SUM(B59:M59)</f>
        <v>317.755</v>
      </c>
      <c r="O62" s="7"/>
    </row>
    <row r="63" spans="1:38" ht="12.75" customHeight="1" x14ac:dyDescent="0.2">
      <c r="B63" s="3"/>
      <c r="C63" s="3"/>
      <c r="D63" s="3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2.75" customHeight="1" x14ac:dyDescent="0.2">
      <c r="A64" s="3" t="s">
        <v>438</v>
      </c>
      <c r="B64" s="2">
        <v>172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x14ac:dyDescent="0.25">
      <c r="A65" s="3" t="s">
        <v>439</v>
      </c>
      <c r="B65" s="29">
        <f>+B62*B64</f>
        <v>54653.86</v>
      </c>
    </row>
    <row r="69" spans="1:38" s="6" customFormat="1" ht="12.75" customHeight="1" x14ac:dyDescent="0.25">
      <c r="A69" s="8" t="s">
        <v>37</v>
      </c>
      <c r="B69" s="8" t="s">
        <v>0</v>
      </c>
      <c r="D69" s="8" t="s">
        <v>442</v>
      </c>
      <c r="F69" s="8"/>
      <c r="G69" s="8"/>
      <c r="H69" s="8"/>
      <c r="I69" s="8"/>
      <c r="J69" s="8"/>
      <c r="K69" s="8"/>
    </row>
    <row r="70" spans="1:38" ht="12.75" customHeight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2.75" customHeight="1" x14ac:dyDescent="0.2">
      <c r="A71" s="9"/>
      <c r="B71" s="38" t="s">
        <v>292</v>
      </c>
      <c r="C71" s="10" t="s">
        <v>204</v>
      </c>
      <c r="D71" s="10" t="s">
        <v>206</v>
      </c>
      <c r="E71" s="10"/>
      <c r="F71" s="10"/>
      <c r="G71" s="10"/>
      <c r="H71" s="32"/>
      <c r="I71" s="32"/>
      <c r="J71" s="32"/>
      <c r="K71" s="32"/>
      <c r="L71" s="32"/>
      <c r="M71" s="3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2.75" customHeight="1" x14ac:dyDescent="0.2">
      <c r="A72" s="11" t="s">
        <v>207</v>
      </c>
      <c r="B72" s="39" t="s">
        <v>208</v>
      </c>
      <c r="C72" s="12" t="s">
        <v>208</v>
      </c>
      <c r="D72" s="12" t="s">
        <v>208</v>
      </c>
      <c r="E72" s="12"/>
      <c r="F72" s="12"/>
      <c r="G72" s="1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2.75" customHeight="1" x14ac:dyDescent="0.2">
      <c r="A73" s="11"/>
      <c r="B73" s="39" t="s">
        <v>209</v>
      </c>
      <c r="C73" s="12" t="s">
        <v>209</v>
      </c>
      <c r="D73" s="12" t="s">
        <v>209</v>
      </c>
      <c r="E73" s="12"/>
      <c r="F73" s="12"/>
      <c r="G73" s="1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2.75" customHeight="1" x14ac:dyDescent="0.2">
      <c r="A74" s="13"/>
      <c r="B74" s="40"/>
      <c r="C74" s="14" t="s">
        <v>3</v>
      </c>
      <c r="D74" s="14" t="s">
        <v>3</v>
      </c>
      <c r="E74" s="14"/>
      <c r="F74" s="14"/>
      <c r="G74" s="14"/>
      <c r="H74" s="33"/>
      <c r="I74" s="33"/>
      <c r="J74" s="33"/>
      <c r="K74" s="33"/>
      <c r="L74" s="33"/>
      <c r="M74" s="3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2.75" customHeight="1" x14ac:dyDescent="0.2">
      <c r="A75" s="18" t="s">
        <v>38</v>
      </c>
      <c r="B75" s="41">
        <v>0.28888888888888886</v>
      </c>
      <c r="C75" s="19"/>
      <c r="D75" s="19" t="s">
        <v>210</v>
      </c>
      <c r="E75" s="19"/>
      <c r="F75" s="19"/>
      <c r="G75" s="19"/>
      <c r="H75" s="19"/>
      <c r="I75" s="19"/>
      <c r="J75" s="19"/>
      <c r="K75" s="19"/>
      <c r="L75" s="19"/>
      <c r="M75" s="19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2.75" customHeight="1" x14ac:dyDescent="0.2">
      <c r="A76" s="11" t="s">
        <v>213</v>
      </c>
      <c r="B76" s="42">
        <v>0.29236111111111107</v>
      </c>
      <c r="C76" s="17"/>
      <c r="D76" s="17" t="s">
        <v>4</v>
      </c>
      <c r="E76" s="17"/>
      <c r="F76" s="17"/>
      <c r="G76" s="17"/>
      <c r="H76" s="17"/>
      <c r="I76" s="17"/>
      <c r="J76" s="17"/>
      <c r="K76" s="17"/>
      <c r="L76" s="17"/>
      <c r="M76" s="17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2.75" customHeight="1" x14ac:dyDescent="0.2">
      <c r="A77" s="18" t="s">
        <v>53</v>
      </c>
      <c r="B77" s="41">
        <v>0.29861111111111105</v>
      </c>
      <c r="C77" s="19"/>
      <c r="D77" s="19" t="s">
        <v>215</v>
      </c>
      <c r="E77" s="19"/>
      <c r="F77" s="19"/>
      <c r="G77" s="19"/>
      <c r="H77" s="19"/>
      <c r="I77" s="19"/>
      <c r="J77" s="19"/>
      <c r="K77" s="19"/>
      <c r="L77" s="19"/>
      <c r="M77" s="19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2.75" customHeight="1" x14ac:dyDescent="0.2">
      <c r="A78" s="11" t="s">
        <v>61</v>
      </c>
      <c r="B78" s="42">
        <v>0.30208333333333331</v>
      </c>
      <c r="C78" s="17"/>
      <c r="D78" s="17" t="s">
        <v>218</v>
      </c>
      <c r="E78" s="17"/>
      <c r="F78" s="17"/>
      <c r="G78" s="17"/>
      <c r="H78" s="17"/>
      <c r="I78" s="17"/>
      <c r="J78" s="17"/>
      <c r="K78" s="17"/>
      <c r="L78" s="17"/>
      <c r="M78" s="17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2.75" customHeight="1" x14ac:dyDescent="0.2">
      <c r="A79" s="18" t="s">
        <v>69</v>
      </c>
      <c r="B79" s="41">
        <v>0.30486111111111108</v>
      </c>
      <c r="C79" s="19"/>
      <c r="D79" s="19" t="s">
        <v>221</v>
      </c>
      <c r="E79" s="19"/>
      <c r="F79" s="19"/>
      <c r="G79" s="19"/>
      <c r="H79" s="19"/>
      <c r="I79" s="19"/>
      <c r="J79" s="19"/>
      <c r="K79" s="19"/>
      <c r="L79" s="19"/>
      <c r="M79" s="19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2.75" customHeight="1" x14ac:dyDescent="0.2">
      <c r="A80" s="11" t="s">
        <v>77</v>
      </c>
      <c r="B80" s="42">
        <v>0.30694444444444441</v>
      </c>
      <c r="C80" s="17"/>
      <c r="D80" s="17" t="s">
        <v>224</v>
      </c>
      <c r="E80" s="17"/>
      <c r="F80" s="17"/>
      <c r="G80" s="17"/>
      <c r="H80" s="17"/>
      <c r="I80" s="17"/>
      <c r="J80" s="17"/>
      <c r="K80" s="17"/>
      <c r="L80" s="17"/>
      <c r="M80" s="17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2.75" customHeight="1" x14ac:dyDescent="0.2">
      <c r="A81" s="18" t="s">
        <v>82</v>
      </c>
      <c r="B81" s="41">
        <v>0.30972222222222218</v>
      </c>
      <c r="C81" s="19"/>
      <c r="D81" s="19" t="s">
        <v>226</v>
      </c>
      <c r="E81" s="19"/>
      <c r="F81" s="19"/>
      <c r="G81" s="19"/>
      <c r="H81" s="19"/>
      <c r="I81" s="19"/>
      <c r="J81" s="19"/>
      <c r="K81" s="19"/>
      <c r="L81" s="19"/>
      <c r="M81" s="19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2.75" customHeight="1" x14ac:dyDescent="0.2">
      <c r="A82" s="11" t="s">
        <v>87</v>
      </c>
      <c r="B82" s="42">
        <v>0.31041666666666662</v>
      </c>
      <c r="C82" s="17"/>
      <c r="D82" s="17" t="s">
        <v>228</v>
      </c>
      <c r="E82" s="17"/>
      <c r="F82" s="17"/>
      <c r="G82" s="17"/>
      <c r="H82" s="17"/>
      <c r="I82" s="17"/>
      <c r="J82" s="17"/>
      <c r="K82" s="17"/>
      <c r="L82" s="17"/>
      <c r="M82" s="17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2.75" customHeight="1" x14ac:dyDescent="0.2">
      <c r="A83" s="18" t="s">
        <v>92</v>
      </c>
      <c r="B83" s="41">
        <v>0.31388888888888888</v>
      </c>
      <c r="C83" s="19"/>
      <c r="D83" s="19" t="s">
        <v>231</v>
      </c>
      <c r="E83" s="19"/>
      <c r="F83" s="19"/>
      <c r="G83" s="19"/>
      <c r="H83" s="19"/>
      <c r="I83" s="19"/>
      <c r="J83" s="19"/>
      <c r="K83" s="19"/>
      <c r="L83" s="19"/>
      <c r="M83" s="19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2.75" customHeight="1" x14ac:dyDescent="0.2">
      <c r="A84" s="11" t="s">
        <v>99</v>
      </c>
      <c r="B84" s="42">
        <v>0.31666666666666665</v>
      </c>
      <c r="C84" s="17"/>
      <c r="D84" s="17" t="s">
        <v>234</v>
      </c>
      <c r="E84" s="17"/>
      <c r="F84" s="17"/>
      <c r="G84" s="17"/>
      <c r="H84" s="17"/>
      <c r="I84" s="17"/>
      <c r="J84" s="17"/>
      <c r="K84" s="17"/>
      <c r="L84" s="17"/>
      <c r="M84" s="17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2.75" customHeight="1" x14ac:dyDescent="0.2">
      <c r="A85" s="18" t="s">
        <v>109</v>
      </c>
      <c r="B85" s="41">
        <v>0.32152777777777775</v>
      </c>
      <c r="C85" s="19"/>
      <c r="D85" s="19" t="s">
        <v>237</v>
      </c>
      <c r="E85" s="19"/>
      <c r="F85" s="19"/>
      <c r="G85" s="19"/>
      <c r="H85" s="19"/>
      <c r="I85" s="19"/>
      <c r="J85" s="19"/>
      <c r="K85" s="19"/>
      <c r="L85" s="19"/>
      <c r="M85" s="19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2.75" customHeight="1" x14ac:dyDescent="0.2">
      <c r="A86" s="11" t="s">
        <v>116</v>
      </c>
      <c r="B86" s="42">
        <v>0.32361111111111107</v>
      </c>
      <c r="C86" s="17"/>
      <c r="D86" s="17" t="s">
        <v>240</v>
      </c>
      <c r="E86" s="17"/>
      <c r="F86" s="17"/>
      <c r="G86" s="17"/>
      <c r="H86" s="17"/>
      <c r="I86" s="17"/>
      <c r="J86" s="17"/>
      <c r="K86" s="17"/>
      <c r="L86" s="17"/>
      <c r="M86" s="17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2.75" customHeight="1" x14ac:dyDescent="0.2">
      <c r="A87" s="18" t="s">
        <v>135</v>
      </c>
      <c r="B87" s="41">
        <v>0.32777777777777778</v>
      </c>
      <c r="C87" s="19" t="s">
        <v>242</v>
      </c>
      <c r="D87" s="19" t="s">
        <v>243</v>
      </c>
      <c r="E87" s="19"/>
      <c r="F87" s="19"/>
      <c r="G87" s="19"/>
      <c r="H87" s="19"/>
      <c r="I87" s="19"/>
      <c r="J87" s="19"/>
      <c r="K87" s="19"/>
      <c r="L87" s="19"/>
      <c r="M87" s="19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2.75" customHeight="1" x14ac:dyDescent="0.2">
      <c r="A88" s="13" t="s">
        <v>126</v>
      </c>
      <c r="B88" s="43"/>
      <c r="C88" s="34" t="s">
        <v>186</v>
      </c>
      <c r="D88" s="34" t="s">
        <v>245</v>
      </c>
      <c r="E88" s="34"/>
      <c r="F88" s="34"/>
      <c r="G88" s="34"/>
      <c r="H88" s="34"/>
      <c r="I88" s="34"/>
      <c r="J88" s="34"/>
      <c r="K88" s="34"/>
      <c r="L88" s="34"/>
      <c r="M88" s="34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2.75" customHeight="1" x14ac:dyDescent="0.2">
      <c r="A89" s="3" t="s">
        <v>291</v>
      </c>
      <c r="B89" s="44">
        <v>28.722999999999999</v>
      </c>
      <c r="C89" s="2">
        <v>2.234</v>
      </c>
      <c r="D89" s="2">
        <v>30.957000000000001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2.75" customHeight="1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2.75" customHeight="1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2.75" customHeight="1" x14ac:dyDescent="0.2">
      <c r="A92" s="8" t="s">
        <v>134</v>
      </c>
      <c r="B92" s="8" t="s">
        <v>0</v>
      </c>
      <c r="C92" s="8"/>
      <c r="D92" s="8" t="s">
        <v>442</v>
      </c>
      <c r="E92" s="6"/>
      <c r="F92" s="8"/>
      <c r="G92" s="8"/>
      <c r="H92" s="8"/>
      <c r="I92" s="8"/>
      <c r="J92" s="8"/>
      <c r="K92" s="8"/>
      <c r="L92" s="8"/>
      <c r="M92" s="6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2.75" customHeight="1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2.75" customHeight="1" x14ac:dyDescent="0.2">
      <c r="A94" s="9"/>
      <c r="B94" s="10" t="s">
        <v>249</v>
      </c>
      <c r="C94" s="10" t="s">
        <v>251</v>
      </c>
      <c r="D94" s="10"/>
      <c r="E94" s="10"/>
      <c r="F94" s="48"/>
      <c r="G94" s="32"/>
      <c r="H94" s="32"/>
      <c r="I94" s="32"/>
      <c r="J94" s="32"/>
      <c r="K94" s="32"/>
      <c r="L94" s="32"/>
      <c r="M94" s="3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2.75" customHeight="1" x14ac:dyDescent="0.2">
      <c r="A95" s="11" t="s">
        <v>207</v>
      </c>
      <c r="B95" s="12" t="s">
        <v>208</v>
      </c>
      <c r="C95" s="12" t="s">
        <v>208</v>
      </c>
      <c r="D95" s="12"/>
      <c r="E95" s="12"/>
      <c r="F95" s="39"/>
      <c r="G95" s="1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ht="12.75" customHeight="1" x14ac:dyDescent="0.2">
      <c r="A96" s="11"/>
      <c r="B96" s="12" t="s">
        <v>209</v>
      </c>
      <c r="C96" s="12" t="s">
        <v>209</v>
      </c>
      <c r="D96" s="12"/>
      <c r="E96" s="12"/>
      <c r="F96" s="4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2.75" customHeight="1" x14ac:dyDescent="0.2">
      <c r="A97" s="13"/>
      <c r="B97" s="14" t="s">
        <v>3</v>
      </c>
      <c r="C97" s="14" t="s">
        <v>3</v>
      </c>
      <c r="D97" s="14"/>
      <c r="E97" s="14"/>
      <c r="F97" s="45"/>
      <c r="G97" s="33"/>
      <c r="H97" s="33"/>
      <c r="I97" s="33"/>
      <c r="J97" s="33"/>
      <c r="K97" s="33"/>
      <c r="L97" s="33"/>
      <c r="M97" s="3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2.75" customHeight="1" x14ac:dyDescent="0.2">
      <c r="A98" s="15" t="s">
        <v>126</v>
      </c>
      <c r="B98" s="35">
        <v>0.33402777777777781</v>
      </c>
      <c r="C98" s="16" t="s">
        <v>252</v>
      </c>
      <c r="D98" s="16"/>
      <c r="E98" s="16"/>
      <c r="F98" s="46"/>
      <c r="G98" s="16"/>
      <c r="H98" s="16"/>
      <c r="I98" s="16"/>
      <c r="J98" s="19"/>
      <c r="K98" s="16"/>
      <c r="L98" s="16"/>
      <c r="M98" s="16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ht="12.75" customHeight="1" x14ac:dyDescent="0.2">
      <c r="A99" s="11" t="s">
        <v>139</v>
      </c>
      <c r="B99" s="17" t="s">
        <v>255</v>
      </c>
      <c r="C99" s="17" t="s">
        <v>256</v>
      </c>
      <c r="D99" s="17"/>
      <c r="E99" s="17"/>
      <c r="F99" s="42"/>
      <c r="G99" s="17"/>
      <c r="H99" s="17"/>
      <c r="I99" s="17"/>
      <c r="J99" s="17"/>
      <c r="K99" s="17"/>
      <c r="L99" s="17"/>
      <c r="M99" s="17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ht="12.75" customHeight="1" x14ac:dyDescent="0.2">
      <c r="A100" s="18" t="s">
        <v>257</v>
      </c>
      <c r="B100" s="19" t="s">
        <v>259</v>
      </c>
      <c r="C100" s="19" t="s">
        <v>260</v>
      </c>
      <c r="D100" s="19"/>
      <c r="E100" s="19"/>
      <c r="F100" s="41"/>
      <c r="G100" s="19"/>
      <c r="H100" s="19"/>
      <c r="I100" s="19"/>
      <c r="J100" s="19"/>
      <c r="K100" s="19"/>
      <c r="L100" s="19"/>
      <c r="M100" s="19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ht="12.75" customHeight="1" x14ac:dyDescent="0.2">
      <c r="A101" s="11" t="s">
        <v>135</v>
      </c>
      <c r="B101" s="17" t="s">
        <v>262</v>
      </c>
      <c r="C101" s="17" t="s">
        <v>263</v>
      </c>
      <c r="D101" s="17"/>
      <c r="E101" s="17"/>
      <c r="F101" s="42"/>
      <c r="G101" s="17"/>
      <c r="H101" s="17"/>
      <c r="I101" s="17"/>
      <c r="J101" s="17"/>
      <c r="K101" s="17"/>
      <c r="L101" s="17"/>
      <c r="M101" s="17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2.75" customHeight="1" x14ac:dyDescent="0.2">
      <c r="A102" s="18" t="s">
        <v>116</v>
      </c>
      <c r="B102" s="19" t="s">
        <v>265</v>
      </c>
      <c r="C102" s="19" t="s">
        <v>23</v>
      </c>
      <c r="D102" s="19"/>
      <c r="E102" s="19"/>
      <c r="F102" s="41"/>
      <c r="G102" s="19"/>
      <c r="H102" s="19"/>
      <c r="I102" s="19"/>
      <c r="J102" s="19"/>
      <c r="K102" s="19"/>
      <c r="L102" s="19"/>
      <c r="M102" s="19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ht="12.75" customHeight="1" x14ac:dyDescent="0.2">
      <c r="A103" s="11" t="s">
        <v>109</v>
      </c>
      <c r="B103" s="17" t="s">
        <v>267</v>
      </c>
      <c r="C103" s="17" t="s">
        <v>268</v>
      </c>
      <c r="D103" s="17"/>
      <c r="E103" s="17"/>
      <c r="F103" s="42"/>
      <c r="G103" s="17"/>
      <c r="H103" s="17"/>
      <c r="I103" s="17"/>
      <c r="J103" s="17"/>
      <c r="K103" s="17"/>
      <c r="L103" s="17"/>
      <c r="M103" s="17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ht="12.75" customHeight="1" x14ac:dyDescent="0.2">
      <c r="A104" s="18" t="s">
        <v>99</v>
      </c>
      <c r="B104" s="19" t="s">
        <v>270</v>
      </c>
      <c r="C104" s="19" t="s">
        <v>57</v>
      </c>
      <c r="D104" s="19"/>
      <c r="E104" s="19"/>
      <c r="F104" s="41"/>
      <c r="G104" s="19"/>
      <c r="H104" s="19"/>
      <c r="I104" s="19"/>
      <c r="J104" s="19"/>
      <c r="K104" s="19"/>
      <c r="L104" s="19"/>
      <c r="M104" s="19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12.75" customHeight="1" x14ac:dyDescent="0.2">
      <c r="A105" s="11" t="s">
        <v>92</v>
      </c>
      <c r="B105" s="17" t="s">
        <v>271</v>
      </c>
      <c r="C105" s="17" t="s">
        <v>64</v>
      </c>
      <c r="D105" s="17"/>
      <c r="E105" s="17"/>
      <c r="F105" s="42"/>
      <c r="G105" s="17"/>
      <c r="H105" s="17"/>
      <c r="I105" s="17"/>
      <c r="J105" s="17"/>
      <c r="K105" s="17"/>
      <c r="L105" s="17"/>
      <c r="M105" s="17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ht="12.75" customHeight="1" x14ac:dyDescent="0.2">
      <c r="A106" s="18" t="s">
        <v>87</v>
      </c>
      <c r="B106" s="19" t="s">
        <v>273</v>
      </c>
      <c r="C106" s="19" t="s">
        <v>118</v>
      </c>
      <c r="D106" s="19"/>
      <c r="E106" s="19"/>
      <c r="F106" s="41"/>
      <c r="G106" s="19"/>
      <c r="H106" s="19"/>
      <c r="I106" s="19"/>
      <c r="J106" s="19"/>
      <c r="K106" s="19"/>
      <c r="L106" s="19"/>
      <c r="M106" s="19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ht="12.75" customHeight="1" x14ac:dyDescent="0.2">
      <c r="A107" s="11" t="s">
        <v>82</v>
      </c>
      <c r="B107" s="17" t="s">
        <v>273</v>
      </c>
      <c r="C107" s="17" t="s">
        <v>118</v>
      </c>
      <c r="D107" s="17"/>
      <c r="E107" s="17"/>
      <c r="F107" s="42"/>
      <c r="G107" s="17"/>
      <c r="H107" s="17"/>
      <c r="I107" s="17"/>
      <c r="J107" s="17"/>
      <c r="K107" s="17"/>
      <c r="L107" s="17"/>
      <c r="M107" s="17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ht="12.75" customHeight="1" x14ac:dyDescent="0.2">
      <c r="A108" s="18" t="s">
        <v>77</v>
      </c>
      <c r="B108" s="19" t="s">
        <v>275</v>
      </c>
      <c r="C108" s="19" t="s">
        <v>276</v>
      </c>
      <c r="D108" s="19"/>
      <c r="E108" s="19"/>
      <c r="F108" s="41"/>
      <c r="G108" s="19"/>
      <c r="H108" s="19"/>
      <c r="I108" s="19"/>
      <c r="J108" s="19"/>
      <c r="K108" s="19"/>
      <c r="L108" s="19"/>
      <c r="M108" s="19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ht="12.75" customHeight="1" x14ac:dyDescent="0.2">
      <c r="A109" s="11" t="s">
        <v>69</v>
      </c>
      <c r="B109" s="17" t="s">
        <v>278</v>
      </c>
      <c r="C109" s="17" t="s">
        <v>30</v>
      </c>
      <c r="D109" s="17"/>
      <c r="E109" s="17"/>
      <c r="F109" s="42"/>
      <c r="G109" s="17"/>
      <c r="H109" s="17"/>
      <c r="I109" s="17"/>
      <c r="J109" s="17"/>
      <c r="K109" s="17"/>
      <c r="L109" s="17"/>
      <c r="M109" s="17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ht="12.75" customHeight="1" x14ac:dyDescent="0.2">
      <c r="A110" s="18" t="s">
        <v>61</v>
      </c>
      <c r="B110" s="19" t="s">
        <v>47</v>
      </c>
      <c r="C110" s="19" t="s">
        <v>214</v>
      </c>
      <c r="D110" s="19"/>
      <c r="E110" s="19"/>
      <c r="F110" s="41"/>
      <c r="G110" s="19"/>
      <c r="H110" s="19"/>
      <c r="I110" s="19"/>
      <c r="J110" s="19"/>
      <c r="K110" s="19"/>
      <c r="L110" s="19"/>
      <c r="M110" s="19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ht="12.75" customHeight="1" x14ac:dyDescent="0.2">
      <c r="A111" s="11" t="s">
        <v>53</v>
      </c>
      <c r="B111" s="17" t="s">
        <v>280</v>
      </c>
      <c r="C111" s="17" t="s">
        <v>281</v>
      </c>
      <c r="D111" s="17"/>
      <c r="E111" s="17"/>
      <c r="F111" s="42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ht="12.75" customHeight="1" x14ac:dyDescent="0.2">
      <c r="A112" s="18" t="s">
        <v>213</v>
      </c>
      <c r="B112" s="19" t="s">
        <v>283</v>
      </c>
      <c r="C112" s="28" t="s">
        <v>284</v>
      </c>
      <c r="D112" s="28"/>
      <c r="E112" s="28"/>
      <c r="F112" s="47"/>
      <c r="G112" s="28"/>
      <c r="H112" s="28"/>
      <c r="I112" s="28"/>
      <c r="J112" s="19"/>
      <c r="K112" s="28"/>
      <c r="L112" s="28"/>
      <c r="M112" s="28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2.75" customHeight="1" x14ac:dyDescent="0.2">
      <c r="A113" s="13" t="s">
        <v>38</v>
      </c>
      <c r="B113" s="34" t="s">
        <v>286</v>
      </c>
      <c r="C113" s="34" t="s">
        <v>287</v>
      </c>
      <c r="D113" s="34"/>
      <c r="E113" s="34"/>
      <c r="F113" s="43"/>
      <c r="G113" s="34"/>
      <c r="H113" s="34"/>
      <c r="I113" s="34"/>
      <c r="J113" s="34"/>
      <c r="K113" s="34"/>
      <c r="L113" s="34"/>
      <c r="M113" s="34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2.75" customHeight="1" x14ac:dyDescent="0.2">
      <c r="A114" s="3" t="s">
        <v>291</v>
      </c>
      <c r="B114" s="2">
        <v>32.594000000000001</v>
      </c>
      <c r="C114" s="2">
        <v>32.594000000000001</v>
      </c>
      <c r="F114" s="4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2.75" customHeight="1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"/>
      <c r="N115" s="3"/>
      <c r="O115" s="3"/>
      <c r="P115" s="7"/>
      <c r="Q115" s="7"/>
      <c r="R115" s="7"/>
      <c r="S115" s="7"/>
      <c r="T115" s="7"/>
      <c r="U115" s="7"/>
      <c r="V115" s="7"/>
      <c r="W115" s="7"/>
      <c r="X115" s="7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x14ac:dyDescent="0.25">
      <c r="B116" s="113"/>
      <c r="C116" s="114"/>
      <c r="G116" s="5"/>
    </row>
    <row r="117" spans="1:38" x14ac:dyDescent="0.25">
      <c r="A117" s="3" t="s">
        <v>424</v>
      </c>
      <c r="B117" s="29">
        <f>+SUM(B89:M89)+SUM(B114:M114)</f>
        <v>127.102</v>
      </c>
      <c r="O117" s="7"/>
    </row>
    <row r="118" spans="1:38" ht="12.75" customHeight="1" x14ac:dyDescent="0.2">
      <c r="B118" s="3"/>
      <c r="C118" s="3"/>
      <c r="D118" s="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2.75" customHeight="1" x14ac:dyDescent="0.2">
      <c r="A119" s="3" t="s">
        <v>443</v>
      </c>
      <c r="B119" s="2">
        <v>36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x14ac:dyDescent="0.25">
      <c r="A120" s="3" t="s">
        <v>444</v>
      </c>
      <c r="B120" s="29">
        <f>+B117*B119</f>
        <v>4575.6720000000005</v>
      </c>
    </row>
    <row r="121" spans="1:38" ht="12.75" customHeight="1" x14ac:dyDescent="0.2">
      <c r="A121" s="8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"/>
      <c r="O121" s="3"/>
      <c r="P121" s="37" t="s">
        <v>290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2.75" customHeight="1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3"/>
      <c r="L122" s="3"/>
      <c r="M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2.75" customHeight="1" x14ac:dyDescent="0.25">
      <c r="A123" s="6"/>
      <c r="B123" s="36" t="s">
        <v>289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2.75" customHeigh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3"/>
      <c r="L124" s="3"/>
      <c r="M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2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3"/>
      <c r="L125" s="3"/>
      <c r="M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</sheetData>
  <mergeCells count="2">
    <mergeCell ref="B61:C61"/>
    <mergeCell ref="B116:C1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CC16-DA82-48A7-B137-9F26682DF94E}">
  <dimension ref="A1:AO169"/>
  <sheetViews>
    <sheetView topLeftCell="A47" workbookViewId="0">
      <selection activeCell="A87" sqref="A87:I87"/>
    </sheetView>
  </sheetViews>
  <sheetFormatPr defaultRowHeight="15" x14ac:dyDescent="0.25"/>
  <cols>
    <col min="1" max="1" width="40.28515625" customWidth="1"/>
  </cols>
  <sheetData>
    <row r="1" spans="1:13" s="52" customFormat="1" ht="27.95" customHeight="1" x14ac:dyDescent="0.25">
      <c r="A1" s="50" t="s">
        <v>293</v>
      </c>
      <c r="B1" s="50" t="s">
        <v>0</v>
      </c>
      <c r="C1" s="50"/>
      <c r="D1" s="50"/>
      <c r="E1" s="50"/>
      <c r="F1" s="80" t="s">
        <v>398</v>
      </c>
      <c r="G1" s="51"/>
      <c r="H1" s="51"/>
      <c r="I1" s="50"/>
      <c r="J1" s="116" t="s">
        <v>399</v>
      </c>
      <c r="K1" s="116"/>
      <c r="L1" s="116"/>
    </row>
    <row r="2" spans="1:13" s="53" customFormat="1" ht="12.75" x14ac:dyDescent="0.2">
      <c r="B2" s="78"/>
    </row>
    <row r="3" spans="1:13" ht="12.75" customHeight="1" x14ac:dyDescent="0.25">
      <c r="A3" s="54"/>
      <c r="B3" s="81">
        <v>300182</v>
      </c>
      <c r="C3" s="10">
        <v>300128</v>
      </c>
      <c r="D3" s="10">
        <v>300140</v>
      </c>
      <c r="E3" s="10">
        <v>300150</v>
      </c>
      <c r="F3" s="10">
        <v>300158</v>
      </c>
      <c r="G3" s="10">
        <v>300168</v>
      </c>
      <c r="H3" s="81"/>
      <c r="I3" s="81"/>
      <c r="J3" s="81"/>
      <c r="K3" s="81"/>
      <c r="L3" s="81"/>
      <c r="M3" s="81"/>
    </row>
    <row r="4" spans="1:13" ht="12.75" customHeight="1" x14ac:dyDescent="0.25">
      <c r="A4" s="56"/>
      <c r="B4" s="82" t="s">
        <v>1</v>
      </c>
      <c r="C4" s="12" t="s">
        <v>1</v>
      </c>
      <c r="D4" s="12" t="s">
        <v>1</v>
      </c>
      <c r="E4" s="12" t="s">
        <v>1</v>
      </c>
      <c r="F4" s="12" t="s">
        <v>1</v>
      </c>
      <c r="G4" s="12" t="s">
        <v>1</v>
      </c>
      <c r="H4" s="82"/>
      <c r="I4" s="82"/>
      <c r="J4" s="82"/>
      <c r="K4" s="82"/>
      <c r="L4" s="82"/>
      <c r="M4" s="82"/>
    </row>
    <row r="5" spans="1:13" ht="12.75" customHeight="1" x14ac:dyDescent="0.25">
      <c r="A5" s="58"/>
      <c r="B5" s="83">
        <v>4</v>
      </c>
      <c r="C5" s="14" t="s">
        <v>294</v>
      </c>
      <c r="D5" s="14">
        <v>4</v>
      </c>
      <c r="E5" s="14" t="s">
        <v>3</v>
      </c>
      <c r="F5" s="14" t="s">
        <v>3</v>
      </c>
      <c r="G5" s="14" t="s">
        <v>3</v>
      </c>
      <c r="H5" s="33"/>
      <c r="I5" s="33"/>
      <c r="J5" s="33"/>
      <c r="K5" s="33"/>
      <c r="L5" s="33"/>
      <c r="M5" s="33"/>
    </row>
    <row r="6" spans="1:13" ht="12.75" customHeight="1" x14ac:dyDescent="0.25">
      <c r="A6" s="60" t="s">
        <v>295</v>
      </c>
      <c r="B6" s="104">
        <v>0.16666666666666666</v>
      </c>
      <c r="C6" s="16" t="s">
        <v>296</v>
      </c>
      <c r="D6" s="16" t="s">
        <v>297</v>
      </c>
      <c r="E6" s="61" t="s">
        <v>211</v>
      </c>
      <c r="F6" s="62" t="s">
        <v>212</v>
      </c>
      <c r="G6" s="35" t="s">
        <v>298</v>
      </c>
      <c r="H6" s="107"/>
      <c r="I6" s="107"/>
      <c r="J6" s="107"/>
      <c r="K6" s="107"/>
      <c r="L6" s="107"/>
      <c r="M6" s="107"/>
    </row>
    <row r="7" spans="1:13" ht="12.75" customHeight="1" x14ac:dyDescent="0.25">
      <c r="A7" s="56" t="s">
        <v>46</v>
      </c>
      <c r="B7" s="17">
        <v>0.17013888888888887</v>
      </c>
      <c r="C7" s="63" t="s">
        <v>300</v>
      </c>
      <c r="D7" s="63" t="s">
        <v>183</v>
      </c>
      <c r="E7" s="64" t="s">
        <v>184</v>
      </c>
      <c r="F7" s="65" t="s">
        <v>185</v>
      </c>
      <c r="G7" s="17" t="s">
        <v>14</v>
      </c>
      <c r="H7" s="108"/>
      <c r="I7" s="108"/>
      <c r="J7" s="108"/>
      <c r="K7" s="108"/>
      <c r="L7" s="108"/>
      <c r="M7" s="108"/>
    </row>
    <row r="8" spans="1:13" ht="12.75" customHeight="1" x14ac:dyDescent="0.25">
      <c r="A8" s="66" t="s">
        <v>53</v>
      </c>
      <c r="B8" s="19">
        <v>0.17638888888888887</v>
      </c>
      <c r="C8" s="28" t="s">
        <v>302</v>
      </c>
      <c r="D8" s="28" t="s">
        <v>303</v>
      </c>
      <c r="E8" s="67" t="s">
        <v>216</v>
      </c>
      <c r="F8" s="68" t="s">
        <v>217</v>
      </c>
      <c r="G8" s="19" t="s">
        <v>304</v>
      </c>
      <c r="H8" s="109"/>
      <c r="I8" s="109"/>
      <c r="J8" s="109"/>
      <c r="K8" s="109"/>
      <c r="L8" s="109"/>
      <c r="M8" s="109"/>
    </row>
    <row r="9" spans="1:13" ht="12.75" customHeight="1" x14ac:dyDescent="0.25">
      <c r="A9" s="56" t="s">
        <v>61</v>
      </c>
      <c r="B9" s="17">
        <v>0.17986111111111114</v>
      </c>
      <c r="C9" s="63" t="s">
        <v>306</v>
      </c>
      <c r="D9" s="63" t="s">
        <v>307</v>
      </c>
      <c r="E9" s="64" t="s">
        <v>219</v>
      </c>
      <c r="F9" s="65" t="s">
        <v>220</v>
      </c>
      <c r="G9" s="17" t="s">
        <v>308</v>
      </c>
      <c r="H9" s="108"/>
      <c r="I9" s="108"/>
      <c r="J9" s="108"/>
      <c r="K9" s="108"/>
      <c r="L9" s="108"/>
      <c r="M9" s="108"/>
    </row>
    <row r="10" spans="1:13" ht="12.75" customHeight="1" x14ac:dyDescent="0.25">
      <c r="A10" s="66" t="s">
        <v>69</v>
      </c>
      <c r="B10" s="19">
        <v>0.18263888888888891</v>
      </c>
      <c r="C10" s="28" t="s">
        <v>310</v>
      </c>
      <c r="D10" s="28" t="s">
        <v>311</v>
      </c>
      <c r="E10" s="67" t="s">
        <v>222</v>
      </c>
      <c r="F10" s="68" t="s">
        <v>223</v>
      </c>
      <c r="G10" s="19" t="s">
        <v>312</v>
      </c>
      <c r="H10" s="109"/>
      <c r="I10" s="109"/>
      <c r="J10" s="109"/>
      <c r="K10" s="109"/>
      <c r="L10" s="109"/>
      <c r="M10" s="109"/>
    </row>
    <row r="11" spans="1:13" ht="12.75" customHeight="1" x14ac:dyDescent="0.25">
      <c r="A11" s="56" t="s">
        <v>314</v>
      </c>
      <c r="B11" s="17"/>
      <c r="C11" s="63"/>
      <c r="D11" s="63"/>
      <c r="E11" s="64"/>
      <c r="F11" s="65"/>
      <c r="G11" s="17"/>
      <c r="H11" s="108"/>
      <c r="I11" s="108"/>
      <c r="J11" s="108"/>
      <c r="K11" s="108"/>
      <c r="L11" s="108"/>
      <c r="M11" s="108"/>
    </row>
    <row r="12" spans="1:13" ht="12.75" customHeight="1" x14ac:dyDescent="0.25">
      <c r="A12" s="66" t="s">
        <v>316</v>
      </c>
      <c r="B12" s="19">
        <v>0.18472222222222223</v>
      </c>
      <c r="C12" s="28" t="s">
        <v>317</v>
      </c>
      <c r="D12" s="28" t="s">
        <v>318</v>
      </c>
      <c r="E12" s="67" t="s">
        <v>202</v>
      </c>
      <c r="F12" s="68" t="s">
        <v>225</v>
      </c>
      <c r="G12" s="19" t="s">
        <v>319</v>
      </c>
      <c r="H12" s="109"/>
      <c r="I12" s="109"/>
      <c r="J12" s="109"/>
      <c r="K12" s="109"/>
      <c r="L12" s="109"/>
      <c r="M12" s="109"/>
    </row>
    <row r="13" spans="1:13" ht="12.75" customHeight="1" x14ac:dyDescent="0.25">
      <c r="A13" s="56" t="s">
        <v>82</v>
      </c>
      <c r="B13" s="17">
        <v>0.1875</v>
      </c>
      <c r="C13" s="63" t="s">
        <v>321</v>
      </c>
      <c r="D13" s="63" t="s">
        <v>154</v>
      </c>
      <c r="E13" s="64" t="s">
        <v>227</v>
      </c>
      <c r="F13" s="69" t="s">
        <v>28</v>
      </c>
      <c r="G13" s="17" t="s">
        <v>31</v>
      </c>
      <c r="H13" s="108"/>
      <c r="I13" s="108"/>
      <c r="J13" s="108"/>
      <c r="K13" s="108"/>
      <c r="L13" s="108"/>
      <c r="M13" s="108"/>
    </row>
    <row r="14" spans="1:13" ht="12.75" customHeight="1" x14ac:dyDescent="0.25">
      <c r="A14" s="66" t="s">
        <v>87</v>
      </c>
      <c r="B14" s="105">
        <v>0.18819444444444444</v>
      </c>
      <c r="C14" s="28" t="s">
        <v>323</v>
      </c>
      <c r="D14" s="28" t="s">
        <v>324</v>
      </c>
      <c r="E14" s="67" t="s">
        <v>229</v>
      </c>
      <c r="F14" s="68" t="s">
        <v>230</v>
      </c>
      <c r="G14" s="19" t="s">
        <v>325</v>
      </c>
      <c r="H14" s="109"/>
      <c r="I14" s="109"/>
      <c r="J14" s="109"/>
      <c r="K14" s="109"/>
      <c r="L14" s="109"/>
      <c r="M14" s="109"/>
    </row>
    <row r="15" spans="1:13" ht="12.75" customHeight="1" x14ac:dyDescent="0.25">
      <c r="A15" s="56" t="s">
        <v>92</v>
      </c>
      <c r="B15" s="17">
        <v>0.19166666666666665</v>
      </c>
      <c r="C15" s="63" t="s">
        <v>327</v>
      </c>
      <c r="D15" s="63" t="s">
        <v>328</v>
      </c>
      <c r="E15" s="64" t="s">
        <v>232</v>
      </c>
      <c r="F15" s="65" t="s">
        <v>233</v>
      </c>
      <c r="G15" s="17" t="s">
        <v>329</v>
      </c>
      <c r="H15" s="108"/>
      <c r="I15" s="108"/>
      <c r="J15" s="108"/>
      <c r="K15" s="108"/>
      <c r="L15" s="108"/>
      <c r="M15" s="108"/>
    </row>
    <row r="16" spans="1:13" ht="12.75" customHeight="1" x14ac:dyDescent="0.25">
      <c r="A16" s="66" t="s">
        <v>99</v>
      </c>
      <c r="B16" s="19">
        <v>0.19513888888888881</v>
      </c>
      <c r="C16" s="28" t="s">
        <v>331</v>
      </c>
      <c r="D16" s="28" t="s">
        <v>332</v>
      </c>
      <c r="E16" s="67" t="s">
        <v>235</v>
      </c>
      <c r="F16" s="68" t="s">
        <v>236</v>
      </c>
      <c r="G16" s="19" t="s">
        <v>333</v>
      </c>
      <c r="H16" s="109"/>
      <c r="I16" s="109"/>
      <c r="J16" s="109"/>
      <c r="K16" s="109"/>
      <c r="L16" s="109"/>
      <c r="M16" s="109"/>
    </row>
    <row r="17" spans="1:18" ht="12.75" customHeight="1" x14ac:dyDescent="0.25">
      <c r="A17" s="56" t="s">
        <v>107</v>
      </c>
      <c r="B17" s="17"/>
      <c r="C17" s="63"/>
      <c r="D17" s="63"/>
      <c r="E17" s="64"/>
      <c r="F17" s="65"/>
      <c r="G17" s="17"/>
      <c r="H17" s="108"/>
      <c r="I17" s="108"/>
      <c r="J17" s="108"/>
      <c r="K17" s="108"/>
      <c r="L17" s="108"/>
      <c r="M17" s="108"/>
    </row>
    <row r="18" spans="1:18" ht="12.75" customHeight="1" x14ac:dyDescent="0.25">
      <c r="A18" s="66" t="s">
        <v>108</v>
      </c>
      <c r="B18" s="19"/>
      <c r="C18" s="28"/>
      <c r="D18" s="28"/>
      <c r="E18" s="67"/>
      <c r="F18" s="68"/>
      <c r="G18" s="19"/>
      <c r="H18" s="109"/>
      <c r="I18" s="109"/>
      <c r="J18" s="109"/>
      <c r="K18" s="109"/>
      <c r="L18" s="109"/>
      <c r="M18" s="109"/>
    </row>
    <row r="19" spans="1:18" ht="12.75" customHeight="1" x14ac:dyDescent="0.25">
      <c r="A19" s="56" t="s">
        <v>109</v>
      </c>
      <c r="B19" s="17">
        <v>0.20208333333333323</v>
      </c>
      <c r="C19" s="63" t="s">
        <v>335</v>
      </c>
      <c r="D19" s="63" t="s">
        <v>336</v>
      </c>
      <c r="E19" s="64" t="s">
        <v>238</v>
      </c>
      <c r="F19" s="65" t="s">
        <v>239</v>
      </c>
      <c r="G19" s="17" t="s">
        <v>337</v>
      </c>
      <c r="H19" s="108"/>
      <c r="I19" s="108"/>
      <c r="J19" s="108"/>
      <c r="K19" s="108"/>
      <c r="L19" s="108"/>
      <c r="M19" s="108"/>
    </row>
    <row r="20" spans="1:18" ht="12.75" customHeight="1" x14ac:dyDescent="0.25">
      <c r="A20" s="66" t="s">
        <v>116</v>
      </c>
      <c r="B20" s="19">
        <v>0.20416666666666655</v>
      </c>
      <c r="C20" s="28" t="s">
        <v>148</v>
      </c>
      <c r="D20" s="28" t="s">
        <v>172</v>
      </c>
      <c r="E20" s="67" t="s">
        <v>65</v>
      </c>
      <c r="F20" s="68" t="s">
        <v>173</v>
      </c>
      <c r="G20" s="19" t="s">
        <v>339</v>
      </c>
      <c r="H20" s="109"/>
      <c r="I20" s="109"/>
      <c r="J20" s="109"/>
      <c r="K20" s="109"/>
      <c r="L20" s="109"/>
      <c r="M20" s="109"/>
    </row>
    <row r="21" spans="1:18" ht="12.75" customHeight="1" x14ac:dyDescent="0.25">
      <c r="A21" s="56" t="s">
        <v>341</v>
      </c>
      <c r="B21" s="31">
        <v>0.20902777777777765</v>
      </c>
      <c r="C21" s="63" t="s">
        <v>342</v>
      </c>
      <c r="D21" s="63" t="s">
        <v>179</v>
      </c>
      <c r="E21" s="65" t="s">
        <v>80</v>
      </c>
      <c r="F21" s="65" t="s">
        <v>181</v>
      </c>
      <c r="G21" s="63" t="s">
        <v>21</v>
      </c>
      <c r="H21" s="108"/>
      <c r="I21" s="108"/>
      <c r="J21" s="108"/>
      <c r="K21" s="108"/>
      <c r="L21" s="108"/>
      <c r="M21" s="108"/>
    </row>
    <row r="22" spans="1:18" ht="12.75" customHeight="1" x14ac:dyDescent="0.25">
      <c r="A22" s="70" t="s">
        <v>126</v>
      </c>
      <c r="B22" s="106">
        <v>0.21319444444444444</v>
      </c>
      <c r="C22" s="71" t="s">
        <v>344</v>
      </c>
      <c r="D22" s="71" t="s">
        <v>345</v>
      </c>
      <c r="E22" s="72" t="s">
        <v>246</v>
      </c>
      <c r="F22" s="72" t="s">
        <v>247</v>
      </c>
      <c r="G22" s="71" t="s">
        <v>346</v>
      </c>
      <c r="H22" s="110"/>
      <c r="I22" s="110"/>
      <c r="J22" s="110"/>
      <c r="K22" s="110"/>
      <c r="L22" s="110"/>
      <c r="M22" s="110"/>
    </row>
    <row r="23" spans="1:18" ht="12.75" customHeight="1" x14ac:dyDescent="0.25">
      <c r="A23" s="53" t="s">
        <v>24</v>
      </c>
      <c r="B23" s="2">
        <v>30.957000000000001</v>
      </c>
      <c r="C23" s="73">
        <f>+IFERROR(+VLOOKUP(C3,'[1]Estate no Agosto'!$D:$O,12,0),0)</f>
        <v>30.957000000000001</v>
      </c>
      <c r="D23" s="73">
        <f>+IFERROR(+VLOOKUP(D3,'[1]Estate no Agosto'!$D:$O,12,0),0)</f>
        <v>30.957000000000001</v>
      </c>
      <c r="E23" s="73">
        <f>+IFERROR(+VLOOKUP(E3,'[1]Estate no Agosto'!$D:$O,12,0),0)</f>
        <v>30.957000000000001</v>
      </c>
      <c r="F23" s="73">
        <f>+IFERROR(+VLOOKUP(F3,'[1]Estate no Agosto'!$D:$O,12,0),0)</f>
        <v>30.957000000000001</v>
      </c>
      <c r="G23" s="73">
        <f>+IFERROR(+VLOOKUP(G3,'[1]Estate no Agosto'!$D:$O,12,0),0)</f>
        <v>30.957000000000001</v>
      </c>
    </row>
    <row r="24" spans="1:18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P24" s="53"/>
      <c r="Q24" s="53"/>
      <c r="R24" s="53"/>
    </row>
    <row r="25" spans="1:18" s="53" customFormat="1" ht="12.75" customHeight="1" x14ac:dyDescent="0.25">
      <c r="A25" s="74">
        <v>4</v>
      </c>
      <c r="B25" s="53" t="s">
        <v>348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2.75" customHeight="1" x14ac:dyDescent="0.25">
      <c r="A26" s="30">
        <v>32</v>
      </c>
      <c r="B26" s="53" t="s">
        <v>349</v>
      </c>
      <c r="C26" s="53"/>
    </row>
    <row r="27" spans="1:18" s="53" customFormat="1" ht="15" customHeight="1" x14ac:dyDescent="0.25">
      <c r="A27" s="7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52" customFormat="1" ht="27.95" customHeight="1" x14ac:dyDescent="0.25">
      <c r="A28" s="50" t="s">
        <v>350</v>
      </c>
      <c r="B28" s="50" t="s">
        <v>0</v>
      </c>
      <c r="C28" s="50"/>
      <c r="D28" s="50"/>
      <c r="E28" s="80" t="s">
        <v>398</v>
      </c>
      <c r="F28" s="51"/>
      <c r="G28" s="51"/>
      <c r="H28" s="50"/>
      <c r="I28" s="116" t="s">
        <v>399</v>
      </c>
      <c r="J28" s="116"/>
      <c r="K28" s="116"/>
    </row>
    <row r="29" spans="1:18" s="53" customFormat="1" ht="12.75" x14ac:dyDescent="0.2">
      <c r="B29" s="78"/>
      <c r="H29" s="78"/>
    </row>
    <row r="30" spans="1:18" s="53" customFormat="1" ht="12.75" x14ac:dyDescent="0.2">
      <c r="A30" s="54"/>
      <c r="B30" s="81">
        <v>300173</v>
      </c>
      <c r="C30" s="10">
        <v>300121</v>
      </c>
      <c r="D30" s="10">
        <v>300129</v>
      </c>
      <c r="E30" s="10">
        <v>300137</v>
      </c>
      <c r="F30" s="10">
        <v>300145</v>
      </c>
      <c r="G30" s="10">
        <v>300151</v>
      </c>
      <c r="H30" s="81">
        <v>300175</v>
      </c>
      <c r="I30" s="81"/>
      <c r="J30" s="81"/>
      <c r="K30" s="81"/>
      <c r="L30" s="81"/>
      <c r="M30" s="81"/>
    </row>
    <row r="31" spans="1:18" s="53" customFormat="1" ht="12.75" x14ac:dyDescent="0.2">
      <c r="A31" s="56"/>
      <c r="B31" s="82" t="s">
        <v>1</v>
      </c>
      <c r="C31" s="12" t="s">
        <v>1</v>
      </c>
      <c r="D31" s="12" t="s">
        <v>1</v>
      </c>
      <c r="E31" s="12" t="s">
        <v>1</v>
      </c>
      <c r="F31" s="12" t="s">
        <v>1</v>
      </c>
      <c r="G31" s="12" t="s">
        <v>1</v>
      </c>
      <c r="H31" s="82" t="s">
        <v>1</v>
      </c>
      <c r="I31" s="82"/>
      <c r="J31" s="82"/>
      <c r="K31" s="82"/>
      <c r="L31" s="82"/>
      <c r="M31" s="82"/>
    </row>
    <row r="32" spans="1:18" s="53" customFormat="1" ht="12.75" x14ac:dyDescent="0.2">
      <c r="A32" s="58"/>
      <c r="B32" s="83">
        <v>4</v>
      </c>
      <c r="C32" s="14">
        <v>4</v>
      </c>
      <c r="D32" s="14" t="s">
        <v>3</v>
      </c>
      <c r="E32" s="14">
        <v>4</v>
      </c>
      <c r="F32" s="14" t="s">
        <v>3</v>
      </c>
      <c r="G32" s="14" t="s">
        <v>3</v>
      </c>
      <c r="H32" s="14"/>
      <c r="I32" s="33"/>
      <c r="J32" s="33"/>
      <c r="K32" s="33"/>
      <c r="L32" s="33"/>
      <c r="M32" s="33"/>
    </row>
    <row r="33" spans="1:13" s="53" customFormat="1" ht="12.75" x14ac:dyDescent="0.2">
      <c r="A33" s="60" t="s">
        <v>126</v>
      </c>
      <c r="B33" s="16">
        <v>0.21319444444444444</v>
      </c>
      <c r="C33" s="35"/>
      <c r="D33" s="16" t="s">
        <v>351</v>
      </c>
      <c r="E33" s="16" t="s">
        <v>352</v>
      </c>
      <c r="F33" s="61" t="s">
        <v>95</v>
      </c>
      <c r="G33" s="62" t="s">
        <v>353</v>
      </c>
      <c r="H33" s="107">
        <v>0.87569444444444444</v>
      </c>
      <c r="I33" s="107"/>
      <c r="J33" s="107"/>
      <c r="K33" s="107"/>
      <c r="L33" s="107"/>
      <c r="M33" s="107"/>
    </row>
    <row r="34" spans="1:13" s="53" customFormat="1" ht="12.75" x14ac:dyDescent="0.2">
      <c r="A34" s="56" t="s">
        <v>139</v>
      </c>
      <c r="B34" s="63">
        <v>0.21597222222222223</v>
      </c>
      <c r="C34" s="17"/>
      <c r="D34" s="63" t="s">
        <v>354</v>
      </c>
      <c r="E34" s="63" t="s">
        <v>355</v>
      </c>
      <c r="F34" s="64" t="s">
        <v>103</v>
      </c>
      <c r="G34" s="65" t="s">
        <v>356</v>
      </c>
      <c r="H34" s="108">
        <v>0.87847222222222232</v>
      </c>
      <c r="I34" s="108"/>
      <c r="J34" s="108"/>
      <c r="K34" s="108"/>
      <c r="L34" s="108"/>
      <c r="M34" s="108"/>
    </row>
    <row r="35" spans="1:13" s="53" customFormat="1" ht="12.75" x14ac:dyDescent="0.2">
      <c r="A35" s="66" t="s">
        <v>125</v>
      </c>
      <c r="B35" s="28">
        <v>0.21666666666666667</v>
      </c>
      <c r="C35" s="19"/>
      <c r="D35" s="28" t="s">
        <v>357</v>
      </c>
      <c r="E35" s="28" t="s">
        <v>358</v>
      </c>
      <c r="F35" s="67" t="s">
        <v>261</v>
      </c>
      <c r="G35" s="68" t="s">
        <v>359</v>
      </c>
      <c r="H35" s="109">
        <v>0.87916666666666687</v>
      </c>
      <c r="I35" s="109"/>
      <c r="J35" s="109"/>
      <c r="K35" s="109"/>
      <c r="L35" s="109"/>
      <c r="M35" s="109"/>
    </row>
    <row r="36" spans="1:13" s="53" customFormat="1" ht="12.75" x14ac:dyDescent="0.2">
      <c r="A36" s="56" t="s">
        <v>341</v>
      </c>
      <c r="B36" s="63">
        <v>0.22152777777777777</v>
      </c>
      <c r="C36" s="63" t="s">
        <v>360</v>
      </c>
      <c r="D36" s="63" t="s">
        <v>171</v>
      </c>
      <c r="E36" s="63" t="s">
        <v>361</v>
      </c>
      <c r="F36" s="65" t="s">
        <v>264</v>
      </c>
      <c r="G36" s="65" t="s">
        <v>362</v>
      </c>
      <c r="H36" s="108">
        <v>0.88402777777777797</v>
      </c>
      <c r="I36" s="108"/>
      <c r="J36" s="108"/>
      <c r="K36" s="108"/>
      <c r="L36" s="108"/>
      <c r="M36" s="108"/>
    </row>
    <row r="37" spans="1:13" s="53" customFormat="1" ht="12.75" x14ac:dyDescent="0.2">
      <c r="A37" s="66" t="s">
        <v>116</v>
      </c>
      <c r="B37" s="28"/>
      <c r="C37" s="28" t="s">
        <v>363</v>
      </c>
      <c r="D37" s="28" t="s">
        <v>364</v>
      </c>
      <c r="E37" s="28" t="s">
        <v>226</v>
      </c>
      <c r="F37" s="68" t="s">
        <v>266</v>
      </c>
      <c r="G37" s="68" t="s">
        <v>10</v>
      </c>
      <c r="H37" s="109">
        <v>0.88819444444444451</v>
      </c>
      <c r="I37" s="109"/>
      <c r="J37" s="109"/>
      <c r="K37" s="109"/>
      <c r="L37" s="109"/>
      <c r="M37" s="109"/>
    </row>
    <row r="38" spans="1:13" s="53" customFormat="1" ht="12.75" x14ac:dyDescent="0.2">
      <c r="A38" s="56" t="s">
        <v>109</v>
      </c>
      <c r="B38" s="63"/>
      <c r="C38" s="63" t="s">
        <v>365</v>
      </c>
      <c r="D38" s="63" t="s">
        <v>366</v>
      </c>
      <c r="E38" s="63" t="s">
        <v>367</v>
      </c>
      <c r="F38" s="65" t="s">
        <v>269</v>
      </c>
      <c r="G38" s="65" t="s">
        <v>368</v>
      </c>
      <c r="H38" s="108">
        <v>0.89097222222222239</v>
      </c>
      <c r="I38" s="108"/>
      <c r="J38" s="108"/>
      <c r="K38" s="108"/>
      <c r="L38" s="108"/>
      <c r="M38" s="108"/>
    </row>
    <row r="39" spans="1:13" s="53" customFormat="1" ht="12.75" x14ac:dyDescent="0.2">
      <c r="A39" s="66" t="s">
        <v>108</v>
      </c>
      <c r="B39" s="28"/>
      <c r="C39" s="28"/>
      <c r="D39" s="28"/>
      <c r="E39" s="28"/>
      <c r="F39" s="76"/>
      <c r="G39" s="68"/>
      <c r="H39" s="109"/>
      <c r="I39" s="109"/>
      <c r="J39" s="109"/>
      <c r="K39" s="109"/>
      <c r="L39" s="109"/>
      <c r="M39" s="109"/>
    </row>
    <row r="40" spans="1:13" s="53" customFormat="1" ht="12.75" x14ac:dyDescent="0.2">
      <c r="A40" s="56" t="s">
        <v>107</v>
      </c>
      <c r="B40" s="63"/>
      <c r="C40" s="63"/>
      <c r="D40" s="63"/>
      <c r="E40" s="63"/>
      <c r="F40" s="65"/>
      <c r="G40" s="65"/>
      <c r="H40" s="108"/>
      <c r="I40" s="108"/>
      <c r="J40" s="108"/>
      <c r="K40" s="108"/>
      <c r="L40" s="108"/>
      <c r="M40" s="108"/>
    </row>
    <row r="41" spans="1:13" s="53" customFormat="1" ht="12.75" x14ac:dyDescent="0.2">
      <c r="A41" s="66" t="s">
        <v>99</v>
      </c>
      <c r="B41" s="28"/>
      <c r="C41" s="19" t="s">
        <v>369</v>
      </c>
      <c r="D41" s="28" t="s">
        <v>370</v>
      </c>
      <c r="E41" s="28" t="s">
        <v>371</v>
      </c>
      <c r="F41" s="67" t="s">
        <v>130</v>
      </c>
      <c r="G41" s="68" t="s">
        <v>372</v>
      </c>
      <c r="H41" s="109">
        <v>0.89791666666666692</v>
      </c>
      <c r="I41" s="109"/>
      <c r="J41" s="109"/>
      <c r="K41" s="109"/>
      <c r="L41" s="109"/>
      <c r="M41" s="109"/>
    </row>
    <row r="42" spans="1:13" s="53" customFormat="1" ht="12.75" x14ac:dyDescent="0.2">
      <c r="A42" s="56" t="s">
        <v>92</v>
      </c>
      <c r="B42" s="63"/>
      <c r="C42" s="17" t="s">
        <v>373</v>
      </c>
      <c r="D42" s="63" t="s">
        <v>374</v>
      </c>
      <c r="E42" s="63" t="s">
        <v>375</v>
      </c>
      <c r="F42" s="64" t="s">
        <v>272</v>
      </c>
      <c r="G42" s="65" t="s">
        <v>376</v>
      </c>
      <c r="H42" s="108">
        <v>0.90138888888888902</v>
      </c>
      <c r="I42" s="108"/>
      <c r="J42" s="108"/>
      <c r="K42" s="108"/>
      <c r="L42" s="108"/>
      <c r="M42" s="108"/>
    </row>
    <row r="43" spans="1:13" s="53" customFormat="1" ht="12.75" x14ac:dyDescent="0.2">
      <c r="A43" s="66" t="s">
        <v>87</v>
      </c>
      <c r="B43" s="28"/>
      <c r="C43" s="19" t="s">
        <v>377</v>
      </c>
      <c r="D43" s="28" t="s">
        <v>262</v>
      </c>
      <c r="E43" s="28" t="s">
        <v>240</v>
      </c>
      <c r="F43" s="67" t="s">
        <v>274</v>
      </c>
      <c r="G43" s="68" t="s">
        <v>120</v>
      </c>
      <c r="H43" s="109">
        <v>0.90486111111111145</v>
      </c>
      <c r="I43" s="109"/>
      <c r="J43" s="109"/>
      <c r="K43" s="109"/>
      <c r="L43" s="109"/>
      <c r="M43" s="109"/>
    </row>
    <row r="44" spans="1:13" s="53" customFormat="1" ht="12.75" x14ac:dyDescent="0.2">
      <c r="A44" s="56" t="s">
        <v>82</v>
      </c>
      <c r="B44" s="63"/>
      <c r="C44" s="63" t="s">
        <v>377</v>
      </c>
      <c r="D44" s="63" t="s">
        <v>262</v>
      </c>
      <c r="E44" s="63" t="s">
        <v>240</v>
      </c>
      <c r="F44" s="65" t="s">
        <v>274</v>
      </c>
      <c r="G44" s="65" t="s">
        <v>120</v>
      </c>
      <c r="H44" s="108">
        <v>0.90486111111111145</v>
      </c>
      <c r="I44" s="108"/>
      <c r="J44" s="108"/>
      <c r="K44" s="108"/>
      <c r="L44" s="108"/>
      <c r="M44" s="108"/>
    </row>
    <row r="45" spans="1:13" s="53" customFormat="1" ht="12.75" x14ac:dyDescent="0.2">
      <c r="A45" s="66" t="s">
        <v>316</v>
      </c>
      <c r="B45" s="28"/>
      <c r="C45" s="28" t="s">
        <v>378</v>
      </c>
      <c r="D45" s="28" t="s">
        <v>379</v>
      </c>
      <c r="E45" s="28" t="s">
        <v>380</v>
      </c>
      <c r="F45" s="68" t="s">
        <v>277</v>
      </c>
      <c r="G45" s="68" t="s">
        <v>381</v>
      </c>
      <c r="H45" s="109">
        <v>0.90833333333333355</v>
      </c>
      <c r="I45" s="109"/>
      <c r="J45" s="109"/>
      <c r="K45" s="109"/>
      <c r="L45" s="109"/>
      <c r="M45" s="109"/>
    </row>
    <row r="46" spans="1:13" s="53" customFormat="1" ht="12.75" x14ac:dyDescent="0.2">
      <c r="A46" s="56" t="s">
        <v>76</v>
      </c>
      <c r="B46" s="63"/>
      <c r="C46" s="63"/>
      <c r="D46" s="63"/>
      <c r="E46" s="63"/>
      <c r="F46" s="65"/>
      <c r="G46" s="65"/>
      <c r="H46" s="108"/>
      <c r="I46" s="108"/>
      <c r="J46" s="108"/>
      <c r="K46" s="108"/>
      <c r="L46" s="108"/>
      <c r="M46" s="108"/>
    </row>
    <row r="47" spans="1:13" s="53" customFormat="1" ht="12.75" x14ac:dyDescent="0.2">
      <c r="A47" s="66" t="s">
        <v>69</v>
      </c>
      <c r="B47" s="28"/>
      <c r="C47" s="28" t="s">
        <v>382</v>
      </c>
      <c r="D47" s="28" t="s">
        <v>383</v>
      </c>
      <c r="E47" s="28" t="s">
        <v>243</v>
      </c>
      <c r="F47" s="76" t="s">
        <v>279</v>
      </c>
      <c r="G47" s="68" t="s">
        <v>16</v>
      </c>
      <c r="H47" s="109">
        <v>0.90972222222222254</v>
      </c>
      <c r="I47" s="109"/>
      <c r="J47" s="109"/>
      <c r="K47" s="109"/>
      <c r="L47" s="109"/>
      <c r="M47" s="109"/>
    </row>
    <row r="48" spans="1:13" s="53" customFormat="1" ht="12.75" x14ac:dyDescent="0.2">
      <c r="A48" s="56" t="s">
        <v>61</v>
      </c>
      <c r="B48" s="63"/>
      <c r="C48" s="63" t="s">
        <v>384</v>
      </c>
      <c r="D48" s="63" t="s">
        <v>385</v>
      </c>
      <c r="E48" s="63" t="s">
        <v>48</v>
      </c>
      <c r="F48" s="65" t="s">
        <v>50</v>
      </c>
      <c r="G48" s="65" t="s">
        <v>17</v>
      </c>
      <c r="H48" s="108">
        <v>0.91250000000000031</v>
      </c>
      <c r="I48" s="108"/>
      <c r="J48" s="108"/>
      <c r="K48" s="108"/>
      <c r="L48" s="108"/>
      <c r="M48" s="108"/>
    </row>
    <row r="49" spans="1:18" s="53" customFormat="1" ht="12.75" x14ac:dyDescent="0.2">
      <c r="A49" s="66" t="s">
        <v>53</v>
      </c>
      <c r="B49" s="28"/>
      <c r="C49" s="28" t="s">
        <v>386</v>
      </c>
      <c r="D49" s="28" t="s">
        <v>387</v>
      </c>
      <c r="E49" s="28" t="s">
        <v>388</v>
      </c>
      <c r="F49" s="68" t="s">
        <v>282</v>
      </c>
      <c r="G49" s="68" t="s">
        <v>389</v>
      </c>
      <c r="H49" s="109">
        <v>0.91597222222222241</v>
      </c>
      <c r="I49" s="109"/>
      <c r="J49" s="109"/>
      <c r="K49" s="109"/>
      <c r="L49" s="109"/>
      <c r="M49" s="109"/>
    </row>
    <row r="50" spans="1:18" s="53" customFormat="1" ht="12.75" x14ac:dyDescent="0.2">
      <c r="A50" s="56" t="s">
        <v>192</v>
      </c>
      <c r="B50" s="63"/>
      <c r="C50" s="63" t="s">
        <v>390</v>
      </c>
      <c r="D50" s="63" t="s">
        <v>391</v>
      </c>
      <c r="E50" s="63" t="s">
        <v>392</v>
      </c>
      <c r="F50" s="65" t="s">
        <v>285</v>
      </c>
      <c r="G50" s="65" t="s">
        <v>393</v>
      </c>
      <c r="H50" s="108">
        <v>0.92291666666666672</v>
      </c>
      <c r="I50" s="108"/>
      <c r="J50" s="108"/>
      <c r="K50" s="108"/>
      <c r="L50" s="108"/>
      <c r="M50" s="108"/>
    </row>
    <row r="51" spans="1:18" s="53" customFormat="1" ht="12.75" x14ac:dyDescent="0.2">
      <c r="A51" s="70" t="s">
        <v>295</v>
      </c>
      <c r="B51" s="71"/>
      <c r="C51" s="71" t="s">
        <v>394</v>
      </c>
      <c r="D51" s="71" t="s">
        <v>395</v>
      </c>
      <c r="E51" s="71" t="s">
        <v>396</v>
      </c>
      <c r="F51" s="72" t="s">
        <v>288</v>
      </c>
      <c r="G51" s="72" t="s">
        <v>397</v>
      </c>
      <c r="H51" s="110">
        <v>0.92638888888888882</v>
      </c>
      <c r="I51" s="110"/>
      <c r="J51" s="110"/>
      <c r="K51" s="110"/>
      <c r="L51" s="110"/>
      <c r="M51" s="110"/>
    </row>
    <row r="52" spans="1:18" ht="12.75" customHeight="1" x14ac:dyDescent="0.25">
      <c r="A52" s="53" t="s">
        <v>24</v>
      </c>
      <c r="B52" s="7">
        <v>3.89</v>
      </c>
      <c r="C52" s="7">
        <f>+IFERROR(+VLOOKUP(C30,'[1]Estate no Agosto'!$D:$O,12,0),0)</f>
        <v>28.71</v>
      </c>
      <c r="D52" s="7">
        <f>+IFERROR(+VLOOKUP(D30,'[1]Estate no Agosto'!$D:$O,12,0),0)</f>
        <v>32.594000000000001</v>
      </c>
      <c r="E52" s="7">
        <f>+IFERROR(+VLOOKUP(E30,'[1]Estate no Agosto'!$D:$O,12,0),0)</f>
        <v>32.594000000000001</v>
      </c>
      <c r="F52" s="7">
        <v>32.594000000000001</v>
      </c>
      <c r="G52" s="7">
        <f>+IFERROR(+VLOOKUP(G30,'[1]Estate no Agosto'!$D:$O,12,0),0)</f>
        <v>32.594000000000001</v>
      </c>
      <c r="H52" s="7">
        <v>32.594000000000001</v>
      </c>
    </row>
    <row r="53" spans="1:18" s="53" customFormat="1" ht="12.75" x14ac:dyDescent="0.2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8" s="53" customFormat="1" ht="12.75" x14ac:dyDescent="0.2">
      <c r="A54" s="53" t="s">
        <v>431</v>
      </c>
      <c r="B54" s="78">
        <f>+SUM(B23:M23)+SUM(B52:M52)</f>
        <v>381.31200000000001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ht="12.75" customHeight="1" x14ac:dyDescent="0.25">
      <c r="A55" s="53" t="s">
        <v>432</v>
      </c>
      <c r="B55" s="78">
        <v>54</v>
      </c>
    </row>
    <row r="56" spans="1:18" ht="12.75" customHeight="1" x14ac:dyDescent="0.25">
      <c r="A56" s="53" t="s">
        <v>433</v>
      </c>
      <c r="B56" s="79">
        <f>+B54*B55</f>
        <v>20590.848000000002</v>
      </c>
    </row>
    <row r="60" spans="1:18" s="52" customFormat="1" ht="27.95" customHeight="1" x14ac:dyDescent="0.25">
      <c r="A60" s="50" t="s">
        <v>293</v>
      </c>
      <c r="B60" s="50" t="s">
        <v>0</v>
      </c>
      <c r="C60" s="50"/>
      <c r="D60" s="50"/>
      <c r="E60" s="50"/>
      <c r="F60" s="80" t="s">
        <v>416</v>
      </c>
      <c r="G60" s="51"/>
      <c r="H60" s="51"/>
      <c r="I60" s="50"/>
      <c r="J60" s="116" t="s">
        <v>417</v>
      </c>
      <c r="K60" s="116"/>
      <c r="L60" s="116"/>
    </row>
    <row r="61" spans="1:18" s="53" customFormat="1" ht="12.75" x14ac:dyDescent="0.2"/>
    <row r="62" spans="1:18" ht="12.75" customHeight="1" x14ac:dyDescent="0.25">
      <c r="A62" s="54"/>
      <c r="B62" s="81">
        <v>300188</v>
      </c>
      <c r="C62" s="81">
        <v>31004</v>
      </c>
      <c r="D62" s="10">
        <v>300136</v>
      </c>
      <c r="E62" s="10">
        <v>300144</v>
      </c>
      <c r="F62" s="10">
        <v>300024</v>
      </c>
      <c r="G62" s="10">
        <v>300156</v>
      </c>
      <c r="H62" s="10">
        <v>300162</v>
      </c>
      <c r="I62" s="10">
        <v>300170</v>
      </c>
      <c r="J62" s="10"/>
      <c r="K62" s="10"/>
      <c r="L62" s="10"/>
      <c r="M62" s="10"/>
    </row>
    <row r="63" spans="1:18" ht="12.75" customHeight="1" x14ac:dyDescent="0.25">
      <c r="A63" s="56"/>
      <c r="B63" s="82" t="s">
        <v>1</v>
      </c>
      <c r="C63" s="82" t="s">
        <v>1</v>
      </c>
      <c r="D63" s="12" t="s">
        <v>1</v>
      </c>
      <c r="E63" s="12" t="s">
        <v>1</v>
      </c>
      <c r="F63" s="12" t="s">
        <v>1</v>
      </c>
      <c r="G63" s="12" t="s">
        <v>1</v>
      </c>
      <c r="H63" s="12" t="s">
        <v>1</v>
      </c>
      <c r="I63" s="12" t="s">
        <v>1</v>
      </c>
      <c r="J63" s="12"/>
      <c r="K63" s="12"/>
      <c r="L63" s="12"/>
      <c r="M63" s="12"/>
    </row>
    <row r="64" spans="1:18" ht="12.75" customHeight="1" x14ac:dyDescent="0.25">
      <c r="A64" s="58"/>
      <c r="B64" s="83">
        <v>5</v>
      </c>
      <c r="C64" s="83"/>
      <c r="D64" s="14" t="s">
        <v>3</v>
      </c>
      <c r="E64" s="14" t="s">
        <v>3</v>
      </c>
      <c r="F64" s="14">
        <v>5</v>
      </c>
      <c r="G64" s="14">
        <v>5</v>
      </c>
      <c r="H64" s="14" t="s">
        <v>3</v>
      </c>
      <c r="I64" s="14" t="s">
        <v>3</v>
      </c>
      <c r="J64" s="14"/>
      <c r="K64" s="14"/>
      <c r="L64" s="14"/>
      <c r="M64" s="14"/>
    </row>
    <row r="65" spans="1:13" ht="12.75" customHeight="1" x14ac:dyDescent="0.25">
      <c r="A65" s="60" t="s">
        <v>295</v>
      </c>
      <c r="B65" s="84">
        <v>0.21041666666666667</v>
      </c>
      <c r="C65" s="84"/>
      <c r="D65" s="16" t="s">
        <v>39</v>
      </c>
      <c r="E65" s="16" t="s">
        <v>40</v>
      </c>
      <c r="F65" s="61" t="s">
        <v>400</v>
      </c>
      <c r="G65" s="62"/>
      <c r="H65" s="62" t="s">
        <v>42</v>
      </c>
      <c r="I65" s="16" t="s">
        <v>299</v>
      </c>
      <c r="J65" s="16"/>
      <c r="K65" s="16"/>
      <c r="L65" s="16"/>
      <c r="M65" s="16"/>
    </row>
    <row r="66" spans="1:13" ht="12.75" customHeight="1" x14ac:dyDescent="0.25">
      <c r="A66" s="56" t="s">
        <v>46</v>
      </c>
      <c r="B66" s="85">
        <v>0.21388888888888885</v>
      </c>
      <c r="C66" s="85"/>
      <c r="D66" s="63" t="s">
        <v>47</v>
      </c>
      <c r="E66" s="63" t="s">
        <v>48</v>
      </c>
      <c r="F66" s="64" t="s">
        <v>84</v>
      </c>
      <c r="G66" s="65"/>
      <c r="H66" s="65" t="s">
        <v>51</v>
      </c>
      <c r="I66" s="63" t="s">
        <v>301</v>
      </c>
      <c r="J66" s="63"/>
      <c r="K66" s="63"/>
      <c r="L66" s="63"/>
      <c r="M66" s="63"/>
    </row>
    <row r="67" spans="1:13" ht="12.75" customHeight="1" x14ac:dyDescent="0.25">
      <c r="A67" s="66" t="s">
        <v>53</v>
      </c>
      <c r="B67" s="86">
        <v>0.22013888888888883</v>
      </c>
      <c r="C67" s="86"/>
      <c r="D67" s="28" t="s">
        <v>55</v>
      </c>
      <c r="E67" s="28" t="s">
        <v>56</v>
      </c>
      <c r="F67" s="67" t="s">
        <v>315</v>
      </c>
      <c r="G67" s="68"/>
      <c r="H67" s="68" t="s">
        <v>59</v>
      </c>
      <c r="I67" s="28" t="s">
        <v>305</v>
      </c>
      <c r="J67" s="28"/>
      <c r="K67" s="28"/>
      <c r="L67" s="28"/>
      <c r="M67" s="28"/>
    </row>
    <row r="68" spans="1:13" ht="12.75" customHeight="1" x14ac:dyDescent="0.25">
      <c r="A68" s="56" t="s">
        <v>61</v>
      </c>
      <c r="B68" s="85">
        <v>0.22361111111111109</v>
      </c>
      <c r="C68" s="85"/>
      <c r="D68" s="63" t="s">
        <v>62</v>
      </c>
      <c r="E68" s="63" t="s">
        <v>63</v>
      </c>
      <c r="F68" s="64" t="s">
        <v>402</v>
      </c>
      <c r="G68" s="65"/>
      <c r="H68" s="65" t="s">
        <v>67</v>
      </c>
      <c r="I68" s="63" t="s">
        <v>309</v>
      </c>
      <c r="J68" s="63"/>
      <c r="K68" s="63"/>
      <c r="L68" s="63"/>
      <c r="M68" s="63"/>
    </row>
    <row r="69" spans="1:13" ht="12.75" customHeight="1" x14ac:dyDescent="0.25">
      <c r="A69" s="66" t="s">
        <v>69</v>
      </c>
      <c r="B69" s="86">
        <v>0.22638888888888886</v>
      </c>
      <c r="C69" s="86">
        <v>0.29166666666666669</v>
      </c>
      <c r="D69" s="28" t="s">
        <v>70</v>
      </c>
      <c r="E69" s="28" t="s">
        <v>71</v>
      </c>
      <c r="F69" s="67" t="s">
        <v>403</v>
      </c>
      <c r="G69" s="68"/>
      <c r="H69" s="68" t="s">
        <v>74</v>
      </c>
      <c r="I69" s="28" t="s">
        <v>313</v>
      </c>
      <c r="J69" s="28"/>
      <c r="K69" s="28"/>
      <c r="L69" s="28"/>
      <c r="M69" s="28"/>
    </row>
    <row r="70" spans="1:13" ht="12.75" customHeight="1" x14ac:dyDescent="0.25">
      <c r="A70" s="56" t="s">
        <v>314</v>
      </c>
      <c r="B70" s="85"/>
      <c r="C70" s="85">
        <v>0.30555555555555552</v>
      </c>
      <c r="D70" s="63"/>
      <c r="E70" s="63"/>
      <c r="F70" s="64"/>
      <c r="G70" s="65"/>
      <c r="H70" s="65"/>
      <c r="I70" s="63"/>
      <c r="J70" s="63"/>
      <c r="K70" s="63"/>
      <c r="L70" s="63"/>
      <c r="M70" s="63"/>
    </row>
    <row r="71" spans="1:13" ht="12.75" customHeight="1" x14ac:dyDescent="0.25">
      <c r="A71" s="66" t="s">
        <v>316</v>
      </c>
      <c r="B71" s="86">
        <v>0.22847222222222219</v>
      </c>
      <c r="C71" s="86"/>
      <c r="D71" s="28" t="s">
        <v>78</v>
      </c>
      <c r="E71" s="28" t="s">
        <v>6</v>
      </c>
      <c r="F71" s="67" t="s">
        <v>113</v>
      </c>
      <c r="G71" s="87"/>
      <c r="H71" s="68" t="s">
        <v>9</v>
      </c>
      <c r="I71" s="28" t="s">
        <v>320</v>
      </c>
      <c r="J71" s="28"/>
      <c r="K71" s="28"/>
      <c r="L71" s="28"/>
      <c r="M71" s="28"/>
    </row>
    <row r="72" spans="1:13" ht="12.75" customHeight="1" x14ac:dyDescent="0.25">
      <c r="A72" s="56" t="s">
        <v>82</v>
      </c>
      <c r="B72" s="85">
        <v>0.23124999999999996</v>
      </c>
      <c r="C72" s="85"/>
      <c r="D72" s="63" t="s">
        <v>83</v>
      </c>
      <c r="E72" s="63" t="s">
        <v>23</v>
      </c>
      <c r="F72" s="64" t="s">
        <v>266</v>
      </c>
      <c r="G72" s="69"/>
      <c r="H72" s="65" t="s">
        <v>10</v>
      </c>
      <c r="I72" s="63" t="s">
        <v>322</v>
      </c>
      <c r="J72" s="63"/>
      <c r="K72" s="63"/>
      <c r="L72" s="63"/>
      <c r="M72" s="63"/>
    </row>
    <row r="73" spans="1:13" ht="12.75" customHeight="1" x14ac:dyDescent="0.25">
      <c r="A73" s="66" t="s">
        <v>87</v>
      </c>
      <c r="B73" s="86">
        <v>0.2319444444444444</v>
      </c>
      <c r="C73" s="86"/>
      <c r="D73" s="28" t="s">
        <v>88</v>
      </c>
      <c r="E73" s="28" t="s">
        <v>8</v>
      </c>
      <c r="F73" s="67" t="s">
        <v>404</v>
      </c>
      <c r="G73" s="68"/>
      <c r="H73" s="68" t="s">
        <v>90</v>
      </c>
      <c r="I73" s="28" t="s">
        <v>326</v>
      </c>
      <c r="J73" s="28"/>
      <c r="K73" s="28"/>
      <c r="L73" s="28"/>
      <c r="M73" s="28"/>
    </row>
    <row r="74" spans="1:13" ht="12.75" customHeight="1" x14ac:dyDescent="0.25">
      <c r="A74" s="56" t="s">
        <v>92</v>
      </c>
      <c r="B74" s="85">
        <v>0.23541666666666661</v>
      </c>
      <c r="C74" s="85"/>
      <c r="D74" s="63" t="s">
        <v>93</v>
      </c>
      <c r="E74" s="63" t="s">
        <v>12</v>
      </c>
      <c r="F74" s="64" t="s">
        <v>123</v>
      </c>
      <c r="G74" s="65"/>
      <c r="H74" s="65" t="s">
        <v>97</v>
      </c>
      <c r="I74" s="63" t="s">
        <v>330</v>
      </c>
      <c r="J74" s="63"/>
      <c r="K74" s="63"/>
      <c r="L74" s="63"/>
      <c r="M74" s="63"/>
    </row>
    <row r="75" spans="1:13" ht="12.75" customHeight="1" x14ac:dyDescent="0.25">
      <c r="A75" s="66" t="s">
        <v>99</v>
      </c>
      <c r="B75" s="86">
        <v>0.23888888888888876</v>
      </c>
      <c r="C75" s="86"/>
      <c r="D75" s="28" t="s">
        <v>101</v>
      </c>
      <c r="E75" s="28" t="s">
        <v>102</v>
      </c>
      <c r="F75" s="67" t="s">
        <v>405</v>
      </c>
      <c r="G75" s="68"/>
      <c r="H75" s="68" t="s">
        <v>105</v>
      </c>
      <c r="I75" s="28" t="s">
        <v>334</v>
      </c>
      <c r="J75" s="28"/>
      <c r="K75" s="28"/>
      <c r="L75" s="28"/>
      <c r="M75" s="28"/>
    </row>
    <row r="76" spans="1:13" ht="12.75" customHeight="1" x14ac:dyDescent="0.25">
      <c r="A76" s="56" t="s">
        <v>107</v>
      </c>
      <c r="B76" s="85"/>
      <c r="C76" s="85"/>
      <c r="D76" s="63"/>
      <c r="E76" s="63"/>
      <c r="F76" s="64"/>
      <c r="G76" s="65"/>
      <c r="H76" s="65"/>
      <c r="I76" s="63"/>
      <c r="J76" s="63"/>
      <c r="K76" s="63"/>
      <c r="L76" s="63"/>
      <c r="M76" s="63"/>
    </row>
    <row r="77" spans="1:13" ht="12.75" customHeight="1" x14ac:dyDescent="0.25">
      <c r="A77" s="66" t="s">
        <v>108</v>
      </c>
      <c r="B77" s="86"/>
      <c r="C77" s="86"/>
      <c r="D77" s="28"/>
      <c r="E77" s="28"/>
      <c r="F77" s="67"/>
      <c r="G77" s="68"/>
      <c r="H77" s="68"/>
      <c r="I77" s="28"/>
      <c r="J77" s="28"/>
      <c r="K77" s="28"/>
      <c r="L77" s="28"/>
      <c r="M77" s="28"/>
    </row>
    <row r="78" spans="1:13" ht="12.75" customHeight="1" x14ac:dyDescent="0.25">
      <c r="A78" s="56" t="s">
        <v>109</v>
      </c>
      <c r="B78" s="85">
        <v>0.24583333333333318</v>
      </c>
      <c r="C78" s="85"/>
      <c r="D78" s="63" t="s">
        <v>110</v>
      </c>
      <c r="E78" s="63" t="s">
        <v>111</v>
      </c>
      <c r="F78" s="64" t="s">
        <v>406</v>
      </c>
      <c r="G78" s="65"/>
      <c r="H78" s="65" t="s">
        <v>115</v>
      </c>
      <c r="I78" s="63" t="s">
        <v>338</v>
      </c>
      <c r="J78" s="63"/>
      <c r="K78" s="63"/>
      <c r="L78" s="63"/>
      <c r="M78" s="63"/>
    </row>
    <row r="79" spans="1:13" ht="12.75" customHeight="1" x14ac:dyDescent="0.25">
      <c r="A79" s="66" t="s">
        <v>116</v>
      </c>
      <c r="B79" s="86">
        <v>0.24791666666666651</v>
      </c>
      <c r="C79" s="86"/>
      <c r="D79" s="28" t="s">
        <v>117</v>
      </c>
      <c r="E79" s="28" t="s">
        <v>118</v>
      </c>
      <c r="F79" s="67" t="s">
        <v>274</v>
      </c>
      <c r="G79" s="87"/>
      <c r="H79" s="68" t="s">
        <v>120</v>
      </c>
      <c r="I79" s="28" t="s">
        <v>340</v>
      </c>
      <c r="J79" s="28"/>
      <c r="K79" s="28"/>
      <c r="L79" s="28"/>
      <c r="M79" s="28"/>
    </row>
    <row r="80" spans="1:13" ht="12.75" customHeight="1" x14ac:dyDescent="0.25">
      <c r="A80" s="56" t="s">
        <v>341</v>
      </c>
      <c r="B80" s="85">
        <v>0.2527777777777776</v>
      </c>
      <c r="C80" s="85"/>
      <c r="D80" s="63" t="s">
        <v>33</v>
      </c>
      <c r="E80" s="63" t="s">
        <v>30</v>
      </c>
      <c r="F80" s="65" t="s">
        <v>407</v>
      </c>
      <c r="G80" s="64" t="s">
        <v>407</v>
      </c>
      <c r="H80" s="65" t="s">
        <v>16</v>
      </c>
      <c r="I80" s="63" t="s">
        <v>343</v>
      </c>
      <c r="J80" s="63"/>
      <c r="K80" s="63"/>
      <c r="L80" s="63"/>
      <c r="M80" s="63"/>
    </row>
    <row r="81" spans="1:18" ht="12.75" customHeight="1" x14ac:dyDescent="0.25">
      <c r="A81" s="70" t="s">
        <v>126</v>
      </c>
      <c r="B81" s="88">
        <v>0.25694444444444448</v>
      </c>
      <c r="C81" s="88"/>
      <c r="D81" s="71" t="s">
        <v>127</v>
      </c>
      <c r="E81" s="71" t="s">
        <v>128</v>
      </c>
      <c r="F81" s="72"/>
      <c r="G81" s="89" t="s">
        <v>282</v>
      </c>
      <c r="H81" s="72" t="s">
        <v>132</v>
      </c>
      <c r="I81" s="71" t="s">
        <v>347</v>
      </c>
      <c r="J81" s="71"/>
      <c r="K81" s="71"/>
      <c r="L81" s="71"/>
      <c r="M81" s="71"/>
    </row>
    <row r="82" spans="1:18" ht="12.75" customHeight="1" x14ac:dyDescent="0.25">
      <c r="A82" s="53" t="s">
        <v>24</v>
      </c>
      <c r="B82" s="2">
        <v>30.957000000000001</v>
      </c>
      <c r="C82" s="2">
        <v>6.4660000000000002</v>
      </c>
      <c r="D82" s="7">
        <f>+IFERROR(+VLOOKUP(D62,[1]Agosto!$D:$O,12,0),0)</f>
        <v>30.957000000000001</v>
      </c>
      <c r="E82" s="7">
        <f>+IFERROR(+VLOOKUP(E62,[1]Agosto!$D:$O,12,0),0)</f>
        <v>30.957000000000001</v>
      </c>
      <c r="F82" s="7">
        <v>28.722999999999999</v>
      </c>
      <c r="G82" s="7">
        <f>+IFERROR(+VLOOKUP(G62,[1]Agosto!$D:$O,12,0),0)</f>
        <v>2.234</v>
      </c>
      <c r="H82" s="73">
        <f>+IFERROR(+VLOOKUP(H62,[1]Agosto!$D:$O,12,0),0)</f>
        <v>30.957000000000001</v>
      </c>
      <c r="I82" s="73">
        <f>+IFERROR(+VLOOKUP(I62,'[1]Estate no Agosto'!$D:$O,12,0),0)</f>
        <v>30.957000000000001</v>
      </c>
    </row>
    <row r="83" spans="1:18" ht="12.75" customHeight="1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8" s="53" customFormat="1" ht="12.75" customHeight="1" x14ac:dyDescent="0.25">
      <c r="A84" s="74">
        <v>4</v>
      </c>
      <c r="B84" s="53" t="s">
        <v>348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53" customFormat="1" ht="12.75" x14ac:dyDescent="0.2"/>
    <row r="86" spans="1:18" s="52" customFormat="1" ht="27.95" customHeight="1" x14ac:dyDescent="0.25">
      <c r="A86" s="50" t="s">
        <v>350</v>
      </c>
      <c r="B86" s="50" t="s">
        <v>0</v>
      </c>
      <c r="C86" s="50"/>
      <c r="D86" s="50"/>
      <c r="F86" s="80" t="s">
        <v>416</v>
      </c>
      <c r="H86" s="51"/>
      <c r="I86" s="50"/>
      <c r="J86" s="116" t="s">
        <v>417</v>
      </c>
      <c r="K86" s="116"/>
      <c r="L86" s="116"/>
    </row>
    <row r="87" spans="1:18" s="53" customFormat="1" ht="12.75" x14ac:dyDescent="0.2"/>
    <row r="88" spans="1:18" s="53" customFormat="1" ht="12.75" x14ac:dyDescent="0.2">
      <c r="A88" s="54"/>
      <c r="B88" s="81">
        <v>300179</v>
      </c>
      <c r="C88" s="10">
        <v>300015</v>
      </c>
      <c r="D88" s="10">
        <v>31003</v>
      </c>
      <c r="E88" s="10">
        <v>300135</v>
      </c>
      <c r="F88" s="81">
        <v>300141</v>
      </c>
      <c r="G88" s="10">
        <v>300147</v>
      </c>
      <c r="H88" s="10">
        <v>300153</v>
      </c>
      <c r="I88" s="81">
        <v>300177</v>
      </c>
      <c r="J88" s="81"/>
      <c r="K88" s="81"/>
      <c r="L88" s="81"/>
      <c r="M88" s="81"/>
    </row>
    <row r="89" spans="1:18" s="53" customFormat="1" ht="12.75" x14ac:dyDescent="0.2">
      <c r="A89" s="56"/>
      <c r="B89" s="82" t="s">
        <v>1</v>
      </c>
      <c r="C89" s="12" t="s">
        <v>1</v>
      </c>
      <c r="D89" s="12" t="s">
        <v>1</v>
      </c>
      <c r="E89" s="12" t="s">
        <v>1</v>
      </c>
      <c r="F89" s="82" t="s">
        <v>1</v>
      </c>
      <c r="G89" s="12" t="s">
        <v>1</v>
      </c>
      <c r="H89" s="12" t="s">
        <v>1</v>
      </c>
      <c r="I89" s="82" t="s">
        <v>1</v>
      </c>
      <c r="J89" s="82"/>
      <c r="K89" s="82"/>
      <c r="L89" s="82"/>
      <c r="M89" s="82"/>
    </row>
    <row r="90" spans="1:18" s="53" customFormat="1" ht="12.75" x14ac:dyDescent="0.2">
      <c r="A90" s="58"/>
      <c r="B90" s="83">
        <v>5</v>
      </c>
      <c r="C90" s="14">
        <v>56</v>
      </c>
      <c r="D90" s="14" t="s">
        <v>3</v>
      </c>
      <c r="E90" s="14" t="s">
        <v>3</v>
      </c>
      <c r="F90" s="83">
        <v>5</v>
      </c>
      <c r="G90" s="14" t="s">
        <v>3</v>
      </c>
      <c r="H90" s="14" t="s">
        <v>3</v>
      </c>
      <c r="I90" s="33"/>
      <c r="J90" s="33"/>
      <c r="K90" s="33"/>
      <c r="L90" s="33"/>
      <c r="M90" s="33"/>
    </row>
    <row r="91" spans="1:18" s="53" customFormat="1" ht="12.75" x14ac:dyDescent="0.2">
      <c r="A91" s="60" t="s">
        <v>126</v>
      </c>
      <c r="B91" s="16">
        <v>0.25833333333333336</v>
      </c>
      <c r="C91" s="35"/>
      <c r="D91" s="16"/>
      <c r="E91" s="16" t="s">
        <v>136</v>
      </c>
      <c r="F91" s="107" t="s">
        <v>32</v>
      </c>
      <c r="G91" s="62" t="s">
        <v>137</v>
      </c>
      <c r="H91" s="62" t="s">
        <v>253</v>
      </c>
      <c r="I91" s="107">
        <v>0.9590277777777777</v>
      </c>
      <c r="J91" s="107"/>
      <c r="K91" s="107"/>
      <c r="L91" s="107"/>
      <c r="M91" s="107"/>
    </row>
    <row r="92" spans="1:18" s="53" customFormat="1" ht="12.75" x14ac:dyDescent="0.2">
      <c r="A92" s="56" t="s">
        <v>139</v>
      </c>
      <c r="B92" s="63">
        <v>0.26111111111111107</v>
      </c>
      <c r="C92" s="17"/>
      <c r="D92" s="63"/>
      <c r="E92" s="63" t="s">
        <v>140</v>
      </c>
      <c r="F92" s="108" t="s">
        <v>141</v>
      </c>
      <c r="G92" s="65" t="s">
        <v>142</v>
      </c>
      <c r="H92" s="65" t="s">
        <v>144</v>
      </c>
      <c r="I92" s="108">
        <v>0.96180555555555547</v>
      </c>
      <c r="J92" s="108"/>
      <c r="K92" s="108"/>
      <c r="L92" s="108"/>
      <c r="M92" s="108"/>
    </row>
    <row r="93" spans="1:18" s="53" customFormat="1" ht="12.75" x14ac:dyDescent="0.2">
      <c r="A93" s="66" t="s">
        <v>125</v>
      </c>
      <c r="B93" s="28">
        <v>0.26180555555555551</v>
      </c>
      <c r="C93" s="19"/>
      <c r="D93" s="28"/>
      <c r="E93" s="28" t="s">
        <v>36</v>
      </c>
      <c r="F93" s="109" t="s">
        <v>18</v>
      </c>
      <c r="G93" s="68" t="s">
        <v>145</v>
      </c>
      <c r="H93" s="68" t="s">
        <v>147</v>
      </c>
      <c r="I93" s="109">
        <v>0.96249999999999991</v>
      </c>
      <c r="J93" s="109"/>
      <c r="K93" s="109"/>
      <c r="L93" s="109"/>
      <c r="M93" s="109"/>
    </row>
    <row r="94" spans="1:18" s="53" customFormat="1" ht="12.75" x14ac:dyDescent="0.2">
      <c r="A94" s="56" t="s">
        <v>341</v>
      </c>
      <c r="B94" s="63">
        <v>0.26666666666666672</v>
      </c>
      <c r="C94" s="63" t="s">
        <v>408</v>
      </c>
      <c r="D94" s="63"/>
      <c r="E94" s="63" t="s">
        <v>149</v>
      </c>
      <c r="F94" s="108" t="s">
        <v>34</v>
      </c>
      <c r="G94" s="65" t="s">
        <v>151</v>
      </c>
      <c r="H94" s="65" t="s">
        <v>153</v>
      </c>
      <c r="I94" s="108">
        <v>0.96736111111111089</v>
      </c>
      <c r="J94" s="108"/>
      <c r="K94" s="108"/>
      <c r="L94" s="108"/>
      <c r="M94" s="108"/>
    </row>
    <row r="95" spans="1:18" s="53" customFormat="1" ht="12.75" x14ac:dyDescent="0.2">
      <c r="A95" s="66" t="s">
        <v>116</v>
      </c>
      <c r="B95" s="28"/>
      <c r="C95" s="28" t="s">
        <v>409</v>
      </c>
      <c r="D95" s="28"/>
      <c r="E95" s="28" t="s">
        <v>154</v>
      </c>
      <c r="F95" s="109" t="s">
        <v>155</v>
      </c>
      <c r="G95" s="68" t="s">
        <v>85</v>
      </c>
      <c r="H95" s="68" t="s">
        <v>86</v>
      </c>
      <c r="I95" s="109">
        <v>0.97152777777777743</v>
      </c>
      <c r="J95" s="109"/>
      <c r="K95" s="109"/>
      <c r="L95" s="109"/>
      <c r="M95" s="109"/>
    </row>
    <row r="96" spans="1:18" s="53" customFormat="1" ht="12.75" x14ac:dyDescent="0.2">
      <c r="A96" s="56" t="s">
        <v>109</v>
      </c>
      <c r="B96" s="63"/>
      <c r="C96" s="63" t="s">
        <v>302</v>
      </c>
      <c r="D96" s="63"/>
      <c r="E96" s="63" t="s">
        <v>156</v>
      </c>
      <c r="F96" s="108" t="s">
        <v>157</v>
      </c>
      <c r="G96" s="65" t="s">
        <v>158</v>
      </c>
      <c r="H96" s="65" t="s">
        <v>159</v>
      </c>
      <c r="I96" s="108">
        <v>0.97430555555555531</v>
      </c>
      <c r="J96" s="108"/>
      <c r="K96" s="108"/>
      <c r="L96" s="108"/>
      <c r="M96" s="108"/>
    </row>
    <row r="97" spans="1:18" s="53" customFormat="1" ht="12.75" x14ac:dyDescent="0.2">
      <c r="A97" s="66" t="s">
        <v>108</v>
      </c>
      <c r="B97" s="28"/>
      <c r="C97" s="28"/>
      <c r="D97" s="28"/>
      <c r="E97" s="28"/>
      <c r="F97" s="109"/>
      <c r="G97" s="68"/>
      <c r="H97" s="68"/>
      <c r="I97" s="109"/>
      <c r="J97" s="109"/>
      <c r="K97" s="109"/>
      <c r="L97" s="109"/>
      <c r="M97" s="109"/>
    </row>
    <row r="98" spans="1:18" s="53" customFormat="1" ht="12.75" x14ac:dyDescent="0.2">
      <c r="A98" s="56" t="s">
        <v>107</v>
      </c>
      <c r="B98" s="63"/>
      <c r="C98" s="63"/>
      <c r="D98" s="63"/>
      <c r="E98" s="63"/>
      <c r="F98" s="108"/>
      <c r="G98" s="65"/>
      <c r="H98" s="65"/>
      <c r="I98" s="108"/>
      <c r="J98" s="108"/>
      <c r="K98" s="108"/>
      <c r="L98" s="108"/>
      <c r="M98" s="108"/>
    </row>
    <row r="99" spans="1:18" s="53" customFormat="1" ht="12.75" x14ac:dyDescent="0.2">
      <c r="A99" s="66" t="s">
        <v>99</v>
      </c>
      <c r="B99" s="28"/>
      <c r="C99" s="19" t="s">
        <v>310</v>
      </c>
      <c r="D99" s="28"/>
      <c r="E99" s="28" t="s">
        <v>161</v>
      </c>
      <c r="F99" s="109" t="s">
        <v>22</v>
      </c>
      <c r="G99" s="68" t="s">
        <v>162</v>
      </c>
      <c r="H99" s="68" t="s">
        <v>20</v>
      </c>
      <c r="I99" s="109">
        <v>0.98124999999999984</v>
      </c>
      <c r="J99" s="109"/>
      <c r="K99" s="109"/>
      <c r="L99" s="109"/>
      <c r="M99" s="109"/>
    </row>
    <row r="100" spans="1:18" s="53" customFormat="1" ht="12.75" x14ac:dyDescent="0.2">
      <c r="A100" s="56" t="s">
        <v>92</v>
      </c>
      <c r="B100" s="63"/>
      <c r="C100" s="17" t="s">
        <v>410</v>
      </c>
      <c r="D100" s="63"/>
      <c r="E100" s="63" t="s">
        <v>165</v>
      </c>
      <c r="F100" s="108" t="s">
        <v>166</v>
      </c>
      <c r="G100" s="65" t="s">
        <v>167</v>
      </c>
      <c r="H100" s="65" t="s">
        <v>169</v>
      </c>
      <c r="I100" s="108">
        <v>0.98472222222222183</v>
      </c>
      <c r="J100" s="108"/>
      <c r="K100" s="108"/>
      <c r="L100" s="108"/>
      <c r="M100" s="108"/>
    </row>
    <row r="101" spans="1:18" s="53" customFormat="1" ht="12.75" x14ac:dyDescent="0.2">
      <c r="A101" s="66" t="s">
        <v>87</v>
      </c>
      <c r="B101" s="28"/>
      <c r="C101" s="19" t="s">
        <v>411</v>
      </c>
      <c r="D101" s="28"/>
      <c r="E101" s="28" t="s">
        <v>172</v>
      </c>
      <c r="F101" s="109" t="s">
        <v>150</v>
      </c>
      <c r="G101" s="68" t="s">
        <v>119</v>
      </c>
      <c r="H101" s="68" t="s">
        <v>121</v>
      </c>
      <c r="I101" s="109">
        <v>0.98819444444444438</v>
      </c>
      <c r="J101" s="109"/>
      <c r="K101" s="109"/>
      <c r="L101" s="109"/>
      <c r="M101" s="109"/>
    </row>
    <row r="102" spans="1:18" s="53" customFormat="1" ht="12.75" x14ac:dyDescent="0.2">
      <c r="A102" s="56" t="s">
        <v>82</v>
      </c>
      <c r="B102" s="63"/>
      <c r="C102" s="63" t="s">
        <v>411</v>
      </c>
      <c r="D102" s="63"/>
      <c r="E102" s="63" t="s">
        <v>172</v>
      </c>
      <c r="F102" s="108" t="s">
        <v>150</v>
      </c>
      <c r="G102" s="65" t="s">
        <v>119</v>
      </c>
      <c r="H102" s="65" t="s">
        <v>121</v>
      </c>
      <c r="I102" s="108">
        <v>0.98819444444444426</v>
      </c>
      <c r="J102" s="108"/>
      <c r="K102" s="108"/>
      <c r="L102" s="108"/>
      <c r="M102" s="108"/>
    </row>
    <row r="103" spans="1:18" s="53" customFormat="1" ht="12.75" x14ac:dyDescent="0.2">
      <c r="A103" s="66" t="s">
        <v>316</v>
      </c>
      <c r="B103" s="28"/>
      <c r="C103" s="28" t="s">
        <v>412</v>
      </c>
      <c r="D103" s="28"/>
      <c r="E103" s="28" t="s">
        <v>175</v>
      </c>
      <c r="F103" s="109" t="s">
        <v>176</v>
      </c>
      <c r="G103" s="68" t="s">
        <v>177</v>
      </c>
      <c r="H103" s="68" t="s">
        <v>11</v>
      </c>
      <c r="I103" s="109">
        <v>0.99166666666666636</v>
      </c>
      <c r="J103" s="109"/>
      <c r="K103" s="109"/>
      <c r="L103" s="109"/>
      <c r="M103" s="109"/>
    </row>
    <row r="104" spans="1:18" s="53" customFormat="1" ht="12.75" x14ac:dyDescent="0.2">
      <c r="A104" s="56" t="s">
        <v>76</v>
      </c>
      <c r="B104" s="63"/>
      <c r="C104" s="63"/>
      <c r="D104" s="63" t="s">
        <v>401</v>
      </c>
      <c r="E104" s="63"/>
      <c r="F104" s="108"/>
      <c r="G104" s="65"/>
      <c r="H104" s="65"/>
      <c r="I104" s="108"/>
      <c r="J104" s="108"/>
      <c r="K104" s="108"/>
      <c r="L104" s="108"/>
      <c r="M104" s="108"/>
    </row>
    <row r="105" spans="1:18" s="53" customFormat="1" ht="12.75" x14ac:dyDescent="0.2">
      <c r="A105" s="66" t="s">
        <v>69</v>
      </c>
      <c r="B105" s="28"/>
      <c r="C105" s="28" t="s">
        <v>244</v>
      </c>
      <c r="D105" s="28" t="s">
        <v>413</v>
      </c>
      <c r="E105" s="28" t="s">
        <v>179</v>
      </c>
      <c r="F105" s="109" t="s">
        <v>180</v>
      </c>
      <c r="G105" s="68" t="s">
        <v>124</v>
      </c>
      <c r="H105" s="68" t="s">
        <v>13</v>
      </c>
      <c r="I105" s="109">
        <v>0.99305555555555536</v>
      </c>
      <c r="J105" s="109"/>
      <c r="K105" s="109"/>
      <c r="L105" s="109"/>
      <c r="M105" s="109"/>
    </row>
    <row r="106" spans="1:18" s="53" customFormat="1" ht="12.75" x14ac:dyDescent="0.2">
      <c r="A106" s="56" t="s">
        <v>61</v>
      </c>
      <c r="B106" s="63"/>
      <c r="C106" s="17"/>
      <c r="D106" s="63" t="s">
        <v>174</v>
      </c>
      <c r="E106" s="63" t="s">
        <v>4</v>
      </c>
      <c r="F106" s="108" t="s">
        <v>184</v>
      </c>
      <c r="G106" s="65" t="s">
        <v>185</v>
      </c>
      <c r="H106" s="65" t="s">
        <v>14</v>
      </c>
      <c r="I106" s="108">
        <v>0.99583333333333313</v>
      </c>
      <c r="J106" s="108"/>
      <c r="K106" s="108"/>
      <c r="L106" s="108"/>
      <c r="M106" s="108"/>
    </row>
    <row r="107" spans="1:18" s="53" customFormat="1" ht="12.75" x14ac:dyDescent="0.2">
      <c r="A107" s="66" t="s">
        <v>53</v>
      </c>
      <c r="B107" s="28"/>
      <c r="C107" s="19"/>
      <c r="D107" s="28" t="s">
        <v>366</v>
      </c>
      <c r="E107" s="28" t="s">
        <v>187</v>
      </c>
      <c r="F107" s="109" t="s">
        <v>188</v>
      </c>
      <c r="G107" s="68" t="s">
        <v>189</v>
      </c>
      <c r="H107" s="68" t="s">
        <v>191</v>
      </c>
      <c r="I107" s="109">
        <v>0.99930555555555522</v>
      </c>
      <c r="J107" s="109"/>
      <c r="K107" s="109"/>
      <c r="L107" s="109"/>
      <c r="M107" s="109"/>
    </row>
    <row r="108" spans="1:18" s="53" customFormat="1" ht="12.75" x14ac:dyDescent="0.2">
      <c r="A108" s="56" t="s">
        <v>192</v>
      </c>
      <c r="B108" s="63"/>
      <c r="C108" s="17"/>
      <c r="D108" s="63" t="s">
        <v>370</v>
      </c>
      <c r="E108" s="63" t="s">
        <v>194</v>
      </c>
      <c r="F108" s="108" t="s">
        <v>27</v>
      </c>
      <c r="G108" s="65" t="s">
        <v>195</v>
      </c>
      <c r="H108" s="65" t="s">
        <v>196</v>
      </c>
      <c r="I108" s="108">
        <v>6.2499999999999995E-3</v>
      </c>
      <c r="J108" s="108"/>
      <c r="K108" s="108"/>
      <c r="L108" s="108"/>
      <c r="M108" s="108"/>
    </row>
    <row r="109" spans="1:18" s="53" customFormat="1" ht="12.75" x14ac:dyDescent="0.2">
      <c r="A109" s="70" t="s">
        <v>295</v>
      </c>
      <c r="B109" s="71"/>
      <c r="C109" s="21"/>
      <c r="D109" s="71" t="s">
        <v>374</v>
      </c>
      <c r="E109" s="71" t="s">
        <v>198</v>
      </c>
      <c r="F109" s="110" t="s">
        <v>199</v>
      </c>
      <c r="G109" s="72" t="s">
        <v>26</v>
      </c>
      <c r="H109" s="72" t="s">
        <v>201</v>
      </c>
      <c r="I109" s="110">
        <v>1.009722222222222</v>
      </c>
      <c r="J109" s="110"/>
      <c r="K109" s="110"/>
      <c r="L109" s="110"/>
      <c r="M109" s="110"/>
    </row>
    <row r="110" spans="1:18" ht="12.75" customHeight="1" x14ac:dyDescent="0.25">
      <c r="A110" s="53" t="s">
        <v>24</v>
      </c>
      <c r="B110" s="7">
        <v>3.89</v>
      </c>
      <c r="C110" s="7">
        <f>+IFERROR(+VLOOKUP(C88,[1]Agosto!$D:$O,12,0),0)</f>
        <v>18.63</v>
      </c>
      <c r="D110" s="7">
        <v>16.516999999999999</v>
      </c>
      <c r="E110" s="7">
        <f>+IFERROR(+VLOOKUP(E88,[1]Agosto!$D:$O,12,0),0)</f>
        <v>32.594000000000001</v>
      </c>
      <c r="F110" s="7">
        <v>32.594000000000001</v>
      </c>
      <c r="G110" s="7">
        <f>+IFERROR(+VLOOKUP(G88,[1]Agosto!$D:$O,12,0),0)</f>
        <v>32.594000000000001</v>
      </c>
      <c r="H110" s="7">
        <f>+IFERROR(+VLOOKUP(H88,[1]Agosto!$D:$O,12,0),0)</f>
        <v>32.594000000000001</v>
      </c>
      <c r="I110" s="7">
        <v>32.594000000000001</v>
      </c>
    </row>
    <row r="111" spans="1:18" s="53" customFormat="1" ht="12.75" x14ac:dyDescent="0.2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</row>
    <row r="112" spans="1:18" s="53" customFormat="1" ht="15" customHeight="1" x14ac:dyDescent="0.25">
      <c r="A112" s="74">
        <v>5</v>
      </c>
      <c r="B112" s="53" t="s">
        <v>414</v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25" s="53" customFormat="1" ht="12.75" x14ac:dyDescent="0.2">
      <c r="A113" s="90">
        <v>56</v>
      </c>
      <c r="B113" s="53" t="s">
        <v>415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 spans="1:25" s="53" customFormat="1" ht="12.75" x14ac:dyDescent="0.2">
      <c r="A114" s="90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5" spans="1:25" ht="12.75" customHeight="1" x14ac:dyDescent="0.25">
      <c r="A115" s="53" t="s">
        <v>428</v>
      </c>
      <c r="B115" s="78">
        <f>+SUM(B82:M82)+SUM(B110:M110)</f>
        <v>394.21499999999997</v>
      </c>
    </row>
    <row r="116" spans="1:25" ht="12.75" customHeight="1" x14ac:dyDescent="0.25">
      <c r="A116" s="53" t="s">
        <v>429</v>
      </c>
      <c r="B116" s="78">
        <v>26</v>
      </c>
    </row>
    <row r="117" spans="1:25" ht="12.75" customHeight="1" x14ac:dyDescent="0.25">
      <c r="A117" s="53" t="s">
        <v>430</v>
      </c>
      <c r="B117" s="79">
        <f>+B115*B116</f>
        <v>10249.59</v>
      </c>
    </row>
    <row r="122" spans="1:25" s="92" customFormat="1" ht="27.95" customHeight="1" x14ac:dyDescent="0.25">
      <c r="A122" s="91" t="s">
        <v>293</v>
      </c>
      <c r="B122" s="91" t="s">
        <v>0</v>
      </c>
      <c r="D122" s="91"/>
      <c r="E122" s="102" t="s">
        <v>421</v>
      </c>
      <c r="F122" s="93"/>
      <c r="G122" s="93"/>
      <c r="I122" s="115" t="s">
        <v>422</v>
      </c>
      <c r="J122" s="115"/>
      <c r="K122" s="115"/>
      <c r="N122"/>
      <c r="O122"/>
      <c r="P122"/>
      <c r="Q122"/>
      <c r="R122"/>
      <c r="U122" s="94"/>
      <c r="W122" s="95"/>
      <c r="X122" s="95"/>
      <c r="Y122" s="95"/>
    </row>
    <row r="123" spans="1:25" s="95" customFormat="1" ht="12.75" customHeight="1" x14ac:dyDescent="0.25">
      <c r="A123" s="3"/>
      <c r="B123" s="3"/>
      <c r="N123"/>
      <c r="O123"/>
      <c r="P123"/>
      <c r="Q123"/>
      <c r="R123"/>
      <c r="S123" s="92"/>
      <c r="T123" s="92"/>
      <c r="U123" s="92"/>
      <c r="V123" s="94"/>
    </row>
    <row r="124" spans="1:25" s="95" customFormat="1" ht="12.75" customHeight="1" x14ac:dyDescent="0.25">
      <c r="A124" s="96"/>
      <c r="B124" s="55" t="s">
        <v>292</v>
      </c>
      <c r="C124" s="10" t="s">
        <v>203</v>
      </c>
      <c r="D124" s="10" t="s">
        <v>205</v>
      </c>
      <c r="E124" s="10"/>
      <c r="F124" s="10"/>
      <c r="G124" s="10"/>
      <c r="H124" s="10"/>
      <c r="I124" s="10"/>
      <c r="J124" s="10"/>
      <c r="K124" s="10"/>
      <c r="L124" s="10"/>
      <c r="M124" s="10"/>
      <c r="N124"/>
      <c r="O124"/>
      <c r="P124"/>
      <c r="Q124"/>
      <c r="R124"/>
      <c r="S124" s="92"/>
      <c r="T124" s="92"/>
      <c r="U124" s="94"/>
      <c r="V124" s="92"/>
      <c r="W124" s="94"/>
    </row>
    <row r="125" spans="1:25" s="95" customFormat="1" ht="12.75" customHeight="1" x14ac:dyDescent="0.25">
      <c r="A125" s="4"/>
      <c r="B125" s="57" t="s">
        <v>209</v>
      </c>
      <c r="C125" s="12" t="s">
        <v>209</v>
      </c>
      <c r="D125" s="12" t="s">
        <v>209</v>
      </c>
      <c r="E125" s="12"/>
      <c r="F125" s="12"/>
      <c r="G125" s="12"/>
      <c r="H125" s="12"/>
      <c r="I125" s="12"/>
      <c r="J125" s="12"/>
      <c r="K125" s="12"/>
      <c r="L125" s="12"/>
      <c r="M125" s="12"/>
      <c r="N125"/>
      <c r="O125"/>
      <c r="P125"/>
      <c r="Q125"/>
      <c r="R125"/>
      <c r="S125" s="92"/>
      <c r="T125" s="92"/>
      <c r="U125" s="94"/>
      <c r="V125" s="92"/>
      <c r="W125" s="94"/>
    </row>
    <row r="126" spans="1:25" s="95" customFormat="1" ht="12.75" customHeight="1" x14ac:dyDescent="0.25">
      <c r="A126" s="97"/>
      <c r="B126" s="59"/>
      <c r="C126" s="14" t="s">
        <v>3</v>
      </c>
      <c r="D126" s="14" t="s">
        <v>3</v>
      </c>
      <c r="E126" s="14"/>
      <c r="F126" s="14"/>
      <c r="G126" s="14"/>
      <c r="H126" s="14"/>
      <c r="I126" s="14"/>
      <c r="J126" s="14"/>
      <c r="K126" s="14"/>
      <c r="L126" s="14"/>
      <c r="M126" s="14"/>
      <c r="N126"/>
      <c r="O126"/>
      <c r="P126"/>
      <c r="Q126"/>
      <c r="R126"/>
      <c r="S126" s="92"/>
      <c r="T126" s="92"/>
      <c r="U126" s="94"/>
      <c r="V126" s="92"/>
      <c r="W126" s="94"/>
    </row>
    <row r="127" spans="1:25" s="95" customFormat="1" ht="12.75" customHeight="1" x14ac:dyDescent="0.25">
      <c r="A127" s="98" t="s">
        <v>295</v>
      </c>
      <c r="B127" s="47">
        <v>0.28888888888888886</v>
      </c>
      <c r="C127" s="19"/>
      <c r="D127" s="28">
        <v>0.36805555555555558</v>
      </c>
      <c r="E127" s="28"/>
      <c r="F127" s="28"/>
      <c r="G127" s="28"/>
      <c r="H127" s="28"/>
      <c r="I127" s="28"/>
      <c r="J127" s="28"/>
      <c r="K127" s="28"/>
      <c r="L127" s="28"/>
      <c r="M127" s="28"/>
      <c r="N127"/>
      <c r="O127"/>
      <c r="P127"/>
      <c r="Q127"/>
      <c r="R127"/>
      <c r="S127" s="92"/>
      <c r="T127" s="92"/>
      <c r="U127" s="94"/>
      <c r="V127" s="92"/>
      <c r="W127" s="94"/>
    </row>
    <row r="128" spans="1:25" s="95" customFormat="1" ht="12.75" customHeight="1" x14ac:dyDescent="0.25">
      <c r="A128" s="4" t="s">
        <v>192</v>
      </c>
      <c r="B128" s="75">
        <v>0.29236111111111107</v>
      </c>
      <c r="C128" s="17"/>
      <c r="D128" s="63" t="s">
        <v>47</v>
      </c>
      <c r="E128" s="63"/>
      <c r="F128" s="63"/>
      <c r="G128" s="63"/>
      <c r="H128" s="63"/>
      <c r="I128" s="63"/>
      <c r="J128" s="63"/>
      <c r="K128" s="63"/>
      <c r="L128" s="63"/>
      <c r="M128" s="63"/>
      <c r="N128"/>
      <c r="O128"/>
      <c r="P128"/>
      <c r="Q128"/>
      <c r="R128"/>
      <c r="S128" s="92"/>
      <c r="T128" s="92"/>
      <c r="U128" s="94"/>
      <c r="V128" s="92"/>
      <c r="W128" s="94"/>
    </row>
    <row r="129" spans="1:41" s="95" customFormat="1" ht="12.75" customHeight="1" x14ac:dyDescent="0.25">
      <c r="A129" s="98" t="s">
        <v>53</v>
      </c>
      <c r="B129" s="47">
        <v>0.29861111111111105</v>
      </c>
      <c r="C129" s="19"/>
      <c r="D129" s="28" t="s">
        <v>55</v>
      </c>
      <c r="E129" s="28"/>
      <c r="F129" s="28"/>
      <c r="G129" s="28"/>
      <c r="H129" s="28"/>
      <c r="I129" s="28"/>
      <c r="J129" s="28"/>
      <c r="K129" s="28"/>
      <c r="L129" s="28"/>
      <c r="M129" s="28"/>
      <c r="N129"/>
      <c r="O129"/>
      <c r="P129"/>
      <c r="Q129"/>
      <c r="R129"/>
      <c r="S129" s="92"/>
      <c r="T129" s="92"/>
      <c r="U129" s="94"/>
      <c r="V129" s="92"/>
      <c r="W129" s="94"/>
    </row>
    <row r="130" spans="1:41" s="95" customFormat="1" ht="12.75" customHeight="1" x14ac:dyDescent="0.25">
      <c r="A130" s="4" t="s">
        <v>61</v>
      </c>
      <c r="B130" s="75">
        <v>0.30208333333333331</v>
      </c>
      <c r="C130" s="17"/>
      <c r="D130" s="63" t="s">
        <v>62</v>
      </c>
      <c r="E130" s="63"/>
      <c r="F130" s="63"/>
      <c r="G130" s="63"/>
      <c r="H130" s="63"/>
      <c r="I130" s="63"/>
      <c r="J130" s="63"/>
      <c r="K130" s="63"/>
      <c r="L130" s="63"/>
      <c r="M130" s="63"/>
      <c r="N130"/>
      <c r="O130"/>
      <c r="P130"/>
      <c r="Q130"/>
      <c r="R130"/>
      <c r="S130" s="92"/>
      <c r="T130" s="92"/>
      <c r="U130" s="94"/>
      <c r="V130" s="92"/>
      <c r="W130" s="94"/>
    </row>
    <row r="131" spans="1:41" s="95" customFormat="1" ht="12.75" customHeight="1" x14ac:dyDescent="0.25">
      <c r="A131" s="98" t="s">
        <v>69</v>
      </c>
      <c r="B131" s="47">
        <v>0.30486111111111108</v>
      </c>
      <c r="C131" s="19"/>
      <c r="D131" s="28" t="s">
        <v>70</v>
      </c>
      <c r="E131" s="28"/>
      <c r="F131" s="28"/>
      <c r="G131" s="28"/>
      <c r="H131" s="28"/>
      <c r="I131" s="28"/>
      <c r="J131" s="28"/>
      <c r="K131" s="28"/>
      <c r="L131" s="28"/>
      <c r="M131" s="28"/>
      <c r="N131"/>
      <c r="O131"/>
      <c r="P131"/>
      <c r="Q131"/>
      <c r="R131"/>
      <c r="S131" s="92"/>
      <c r="T131" s="92"/>
      <c r="U131" s="94"/>
      <c r="V131" s="92"/>
      <c r="W131" s="94"/>
    </row>
    <row r="132" spans="1:41" s="95" customFormat="1" ht="12.75" customHeight="1" x14ac:dyDescent="0.25">
      <c r="A132" s="4" t="s">
        <v>76</v>
      </c>
      <c r="B132" s="75">
        <v>0.30694444444444441</v>
      </c>
      <c r="C132" s="17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/>
      <c r="O132"/>
      <c r="P132"/>
      <c r="Q132"/>
      <c r="R132"/>
      <c r="S132" s="92"/>
      <c r="T132" s="92"/>
      <c r="U132" s="94"/>
      <c r="V132" s="92"/>
      <c r="W132" s="94"/>
    </row>
    <row r="133" spans="1:41" s="95" customFormat="1" ht="12.75" customHeight="1" x14ac:dyDescent="0.25">
      <c r="A133" s="98" t="s">
        <v>316</v>
      </c>
      <c r="B133" s="47">
        <v>0.30972222222222218</v>
      </c>
      <c r="C133" s="28"/>
      <c r="D133" s="28" t="s">
        <v>78</v>
      </c>
      <c r="E133" s="28"/>
      <c r="F133" s="28"/>
      <c r="G133" s="28"/>
      <c r="H133" s="28"/>
      <c r="I133" s="28"/>
      <c r="J133" s="28"/>
      <c r="K133" s="28"/>
      <c r="L133" s="28"/>
      <c r="M133" s="28"/>
      <c r="N133"/>
      <c r="O133"/>
      <c r="P133"/>
      <c r="Q133"/>
      <c r="R133"/>
      <c r="S133" s="92"/>
      <c r="T133" s="92"/>
      <c r="U133" s="94"/>
      <c r="V133" s="92"/>
      <c r="W133" s="94"/>
    </row>
    <row r="134" spans="1:41" s="95" customFormat="1" ht="12.75" customHeight="1" x14ac:dyDescent="0.25">
      <c r="A134" s="4" t="s">
        <v>82</v>
      </c>
      <c r="B134" s="75">
        <v>0.31041666666666662</v>
      </c>
      <c r="C134" s="17"/>
      <c r="D134" s="63" t="s">
        <v>83</v>
      </c>
      <c r="E134" s="63"/>
      <c r="F134" s="63"/>
      <c r="G134" s="63"/>
      <c r="H134" s="63"/>
      <c r="I134" s="63"/>
      <c r="J134" s="63"/>
      <c r="K134" s="63"/>
      <c r="L134" s="63"/>
      <c r="M134" s="63"/>
      <c r="N134"/>
      <c r="O134"/>
      <c r="P134"/>
      <c r="Q134"/>
      <c r="R134"/>
      <c r="S134" s="92"/>
      <c r="T134" s="92"/>
      <c r="U134" s="94"/>
      <c r="V134" s="92"/>
      <c r="W134" s="94"/>
    </row>
    <row r="135" spans="1:41" s="95" customFormat="1" ht="12.75" customHeight="1" x14ac:dyDescent="0.25">
      <c r="A135" s="98" t="s">
        <v>87</v>
      </c>
      <c r="B135" s="47">
        <v>0.31388888888888888</v>
      </c>
      <c r="C135" s="19"/>
      <c r="D135" s="28" t="s">
        <v>88</v>
      </c>
      <c r="E135" s="28"/>
      <c r="F135" s="28"/>
      <c r="G135" s="28"/>
      <c r="H135" s="28"/>
      <c r="I135" s="28"/>
      <c r="J135" s="28"/>
      <c r="K135" s="28"/>
      <c r="L135" s="28"/>
      <c r="M135" s="28"/>
      <c r="N135"/>
      <c r="O135"/>
      <c r="P135"/>
      <c r="Q135"/>
      <c r="R135"/>
      <c r="S135" s="92"/>
      <c r="T135" s="92"/>
      <c r="U135" s="94"/>
      <c r="V135" s="92"/>
      <c r="W135" s="94"/>
    </row>
    <row r="136" spans="1:41" s="95" customFormat="1" ht="12.75" customHeight="1" x14ac:dyDescent="0.25">
      <c r="A136" s="4" t="s">
        <v>92</v>
      </c>
      <c r="B136" s="75">
        <v>0.31666666666666665</v>
      </c>
      <c r="C136" s="17"/>
      <c r="D136" s="63" t="s">
        <v>93</v>
      </c>
      <c r="E136" s="63"/>
      <c r="F136" s="63"/>
      <c r="G136" s="63"/>
      <c r="H136" s="63"/>
      <c r="I136" s="63"/>
      <c r="J136" s="63"/>
      <c r="K136" s="63"/>
      <c r="L136" s="63"/>
      <c r="M136" s="63"/>
      <c r="N136"/>
      <c r="O136"/>
      <c r="P136"/>
      <c r="Q136"/>
      <c r="R136"/>
      <c r="S136" s="92"/>
      <c r="T136" s="92"/>
      <c r="U136" s="94"/>
      <c r="V136" s="92"/>
      <c r="W136" s="94"/>
    </row>
    <row r="137" spans="1:41" s="95" customFormat="1" ht="12.75" customHeight="1" x14ac:dyDescent="0.25">
      <c r="A137" s="98" t="s">
        <v>99</v>
      </c>
      <c r="B137" s="47">
        <v>0.32152777777777775</v>
      </c>
      <c r="C137" s="19"/>
      <c r="D137" s="28" t="s">
        <v>101</v>
      </c>
      <c r="E137" s="28"/>
      <c r="F137" s="28"/>
      <c r="G137" s="28"/>
      <c r="H137" s="28"/>
      <c r="I137" s="28"/>
      <c r="J137" s="28"/>
      <c r="K137" s="28"/>
      <c r="L137" s="28"/>
      <c r="M137" s="28"/>
      <c r="N137"/>
      <c r="O137"/>
      <c r="P137"/>
      <c r="Q137"/>
      <c r="R137"/>
      <c r="S137" s="92"/>
      <c r="T137" s="92"/>
      <c r="U137" s="94"/>
      <c r="V137" s="92"/>
      <c r="W137" s="94"/>
    </row>
    <row r="138" spans="1:41" s="95" customFormat="1" ht="12.75" customHeight="1" x14ac:dyDescent="0.25">
      <c r="A138" s="4" t="s">
        <v>109</v>
      </c>
      <c r="B138" s="75">
        <v>0.32361111111111107</v>
      </c>
      <c r="C138" s="17"/>
      <c r="D138" s="63" t="s">
        <v>110</v>
      </c>
      <c r="E138" s="63"/>
      <c r="F138" s="63"/>
      <c r="G138" s="63"/>
      <c r="H138" s="63"/>
      <c r="I138" s="63"/>
      <c r="J138" s="63"/>
      <c r="K138" s="63"/>
      <c r="L138" s="63"/>
      <c r="M138" s="63"/>
      <c r="N138"/>
      <c r="O138"/>
      <c r="P138"/>
      <c r="Q138"/>
      <c r="R138"/>
      <c r="S138" s="92"/>
      <c r="T138" s="92"/>
      <c r="U138" s="94"/>
      <c r="V138" s="92"/>
      <c r="W138" s="94"/>
    </row>
    <row r="139" spans="1:41" s="95" customFormat="1" ht="12.75" customHeight="1" x14ac:dyDescent="0.25">
      <c r="A139" s="98" t="s">
        <v>116</v>
      </c>
      <c r="B139" s="47">
        <v>0.32777777777777778</v>
      </c>
      <c r="C139" s="19"/>
      <c r="D139" s="28" t="s">
        <v>117</v>
      </c>
      <c r="E139" s="28"/>
      <c r="F139" s="28"/>
      <c r="G139" s="28"/>
      <c r="H139" s="28"/>
      <c r="I139" s="28"/>
      <c r="J139" s="28"/>
      <c r="K139" s="28"/>
      <c r="L139" s="28"/>
      <c r="M139" s="28"/>
      <c r="N139"/>
      <c r="O139"/>
      <c r="P139"/>
      <c r="Q139"/>
      <c r="R139"/>
      <c r="S139" s="92"/>
      <c r="T139" s="92"/>
      <c r="U139" s="94"/>
      <c r="V139" s="92"/>
      <c r="W139" s="94"/>
    </row>
    <row r="140" spans="1:41" s="95" customFormat="1" ht="12.75" customHeight="1" x14ac:dyDescent="0.25">
      <c r="A140" s="4" t="s">
        <v>418</v>
      </c>
      <c r="B140" s="75"/>
      <c r="C140" s="63" t="s">
        <v>241</v>
      </c>
      <c r="D140" s="63" t="s">
        <v>33</v>
      </c>
      <c r="E140" s="63"/>
      <c r="F140" s="63"/>
      <c r="G140" s="63"/>
      <c r="H140" s="63"/>
      <c r="I140" s="63"/>
      <c r="J140" s="63"/>
      <c r="K140" s="63"/>
      <c r="L140" s="63"/>
      <c r="M140" s="63"/>
      <c r="N140"/>
      <c r="O140"/>
      <c r="P140"/>
      <c r="Q140"/>
      <c r="R140"/>
      <c r="S140" s="92"/>
      <c r="T140" s="92"/>
      <c r="U140" s="94"/>
      <c r="V140" s="92"/>
      <c r="W140" s="94"/>
    </row>
    <row r="141" spans="1:41" s="95" customFormat="1" ht="12.75" customHeight="1" x14ac:dyDescent="0.25">
      <c r="A141" s="99" t="s">
        <v>126</v>
      </c>
      <c r="B141" s="77"/>
      <c r="C141" s="71" t="s">
        <v>244</v>
      </c>
      <c r="D141" s="71" t="s">
        <v>127</v>
      </c>
      <c r="E141" s="71"/>
      <c r="F141" s="71"/>
      <c r="G141" s="71"/>
      <c r="H141" s="71"/>
      <c r="I141" s="71"/>
      <c r="J141" s="71"/>
      <c r="K141" s="71"/>
      <c r="L141" s="71"/>
      <c r="M141" s="71"/>
      <c r="N141"/>
      <c r="O141"/>
      <c r="P141"/>
      <c r="Q141"/>
      <c r="R141"/>
      <c r="S141" s="92"/>
      <c r="T141" s="92"/>
      <c r="U141" s="94"/>
      <c r="V141" s="92"/>
      <c r="W141" s="94"/>
    </row>
    <row r="142" spans="1:41" s="53" customFormat="1" ht="12" customHeight="1" x14ac:dyDescent="0.25">
      <c r="B142" s="103">
        <v>28.722999999999999</v>
      </c>
      <c r="C142" s="7">
        <v>2.234</v>
      </c>
      <c r="D142" s="7">
        <v>30.957000000000001</v>
      </c>
      <c r="E142" s="7"/>
      <c r="F142" s="7"/>
      <c r="G142" s="7"/>
      <c r="H142" s="49"/>
      <c r="I142" s="49"/>
      <c r="J142" s="49"/>
      <c r="K142" s="49"/>
      <c r="L142" s="49"/>
      <c r="M142" s="49"/>
      <c r="N142"/>
      <c r="O142"/>
      <c r="P142"/>
      <c r="Q142"/>
      <c r="R142"/>
      <c r="AO142" s="73"/>
    </row>
    <row r="143" spans="1:41" s="92" customFormat="1" ht="27.95" customHeight="1" x14ac:dyDescent="0.25">
      <c r="A143" s="91" t="s">
        <v>350</v>
      </c>
      <c r="B143" s="91" t="s">
        <v>0</v>
      </c>
      <c r="E143" s="102" t="s">
        <v>421</v>
      </c>
      <c r="F143" s="93"/>
      <c r="G143" s="93"/>
      <c r="I143" s="115" t="s">
        <v>422</v>
      </c>
      <c r="J143" s="115"/>
      <c r="K143" s="115"/>
      <c r="N143"/>
      <c r="O143"/>
      <c r="P143"/>
      <c r="Q143"/>
      <c r="R143"/>
      <c r="T143" s="3"/>
      <c r="U143" s="2"/>
      <c r="V143" s="3"/>
      <c r="W143" s="94"/>
      <c r="X143" s="95"/>
      <c r="Y143" s="3"/>
      <c r="Z143" s="3"/>
      <c r="AA143" s="3"/>
      <c r="AB143" s="3"/>
      <c r="AC143" s="3"/>
      <c r="AD143" s="3"/>
      <c r="AE143" s="3"/>
    </row>
    <row r="144" spans="1:41" s="95" customFormat="1" ht="12.75" customHeight="1" x14ac:dyDescent="0.25">
      <c r="A144" s="3"/>
      <c r="N144"/>
      <c r="O144"/>
      <c r="P144"/>
      <c r="Q144"/>
      <c r="R144"/>
      <c r="T144" s="3"/>
      <c r="U144" s="2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20" s="3" customFormat="1" ht="12.75" customHeight="1" x14ac:dyDescent="0.25">
      <c r="A145" s="96"/>
      <c r="B145" s="10" t="s">
        <v>248</v>
      </c>
      <c r="C145" s="10" t="s">
        <v>250</v>
      </c>
      <c r="D145" s="10"/>
      <c r="E145" s="10"/>
      <c r="F145" s="48"/>
      <c r="G145" s="10"/>
      <c r="H145" s="10"/>
      <c r="I145" s="10"/>
      <c r="J145" s="10"/>
      <c r="K145" s="10"/>
      <c r="L145" s="10"/>
      <c r="M145" s="10"/>
      <c r="N145"/>
      <c r="O145"/>
      <c r="P145"/>
      <c r="Q145"/>
      <c r="R145"/>
      <c r="T145" s="2"/>
    </row>
    <row r="146" spans="1:20" s="3" customFormat="1" ht="12.75" customHeight="1" x14ac:dyDescent="0.25">
      <c r="A146" s="4"/>
      <c r="B146" s="12" t="s">
        <v>209</v>
      </c>
      <c r="C146" s="12" t="s">
        <v>209</v>
      </c>
      <c r="D146" s="12"/>
      <c r="E146" s="12"/>
      <c r="F146" s="39"/>
      <c r="G146" s="12"/>
      <c r="H146" s="12"/>
      <c r="I146" s="12"/>
      <c r="J146" s="12"/>
      <c r="K146" s="12"/>
      <c r="L146" s="12"/>
      <c r="M146" s="12"/>
      <c r="N146"/>
      <c r="O146"/>
      <c r="P146"/>
      <c r="Q146"/>
      <c r="R146"/>
      <c r="T146" s="2"/>
    </row>
    <row r="147" spans="1:20" s="3" customFormat="1" ht="12.75" customHeight="1" x14ac:dyDescent="0.25">
      <c r="A147" s="97"/>
      <c r="B147" s="14" t="s">
        <v>3</v>
      </c>
      <c r="C147" s="14" t="s">
        <v>3</v>
      </c>
      <c r="D147" s="14"/>
      <c r="E147" s="14"/>
      <c r="F147" s="49"/>
      <c r="G147" s="14"/>
      <c r="H147" s="14"/>
      <c r="I147" s="14"/>
      <c r="J147" s="14"/>
      <c r="K147" s="14"/>
      <c r="L147" s="14"/>
      <c r="M147" s="14"/>
      <c r="N147"/>
      <c r="O147"/>
      <c r="P147"/>
      <c r="Q147"/>
      <c r="R147"/>
      <c r="T147" s="2"/>
    </row>
    <row r="148" spans="1:20" s="3" customFormat="1" ht="12.75" customHeight="1" x14ac:dyDescent="0.25">
      <c r="A148" s="101" t="s">
        <v>126</v>
      </c>
      <c r="B148" s="16" t="s">
        <v>331</v>
      </c>
      <c r="C148" s="16" t="s">
        <v>136</v>
      </c>
      <c r="D148" s="16"/>
      <c r="E148" s="16"/>
      <c r="F148" s="46"/>
      <c r="G148" s="16"/>
      <c r="H148" s="16"/>
      <c r="I148" s="16"/>
      <c r="J148" s="16"/>
      <c r="K148" s="16"/>
      <c r="L148" s="16"/>
      <c r="M148" s="16"/>
      <c r="N148"/>
      <c r="O148"/>
      <c r="P148"/>
      <c r="Q148"/>
      <c r="R148"/>
      <c r="T148" s="2"/>
    </row>
    <row r="149" spans="1:20" s="3" customFormat="1" ht="12.75" customHeight="1" x14ac:dyDescent="0.25">
      <c r="A149" s="4" t="s">
        <v>139</v>
      </c>
      <c r="B149" s="63" t="s">
        <v>254</v>
      </c>
      <c r="C149" s="63" t="s">
        <v>140</v>
      </c>
      <c r="D149" s="63"/>
      <c r="E149" s="63"/>
      <c r="F149" s="42"/>
      <c r="G149" s="63"/>
      <c r="H149" s="63"/>
      <c r="I149" s="63"/>
      <c r="J149" s="63"/>
      <c r="K149" s="63"/>
      <c r="L149" s="63"/>
      <c r="M149" s="63"/>
      <c r="N149"/>
      <c r="O149"/>
      <c r="P149"/>
      <c r="Q149"/>
      <c r="R149"/>
      <c r="T149" s="2"/>
    </row>
    <row r="150" spans="1:20" s="3" customFormat="1" ht="12.75" customHeight="1" x14ac:dyDescent="0.25">
      <c r="A150" s="98" t="s">
        <v>125</v>
      </c>
      <c r="B150" s="28" t="s">
        <v>258</v>
      </c>
      <c r="C150" s="28" t="s">
        <v>36</v>
      </c>
      <c r="D150" s="28"/>
      <c r="E150" s="28"/>
      <c r="F150" s="41"/>
      <c r="G150" s="28"/>
      <c r="H150" s="28"/>
      <c r="I150" s="28"/>
      <c r="J150" s="28"/>
      <c r="K150" s="28"/>
      <c r="L150" s="28"/>
      <c r="M150" s="28"/>
      <c r="N150"/>
      <c r="O150"/>
      <c r="P150"/>
      <c r="Q150"/>
      <c r="R150"/>
      <c r="T150" s="2"/>
    </row>
    <row r="151" spans="1:20" s="3" customFormat="1" ht="12.75" customHeight="1" x14ac:dyDescent="0.25">
      <c r="A151" s="4" t="s">
        <v>418</v>
      </c>
      <c r="B151" s="63" t="s">
        <v>148</v>
      </c>
      <c r="C151" s="63" t="s">
        <v>149</v>
      </c>
      <c r="D151" s="63"/>
      <c r="E151" s="63"/>
      <c r="F151" s="42"/>
      <c r="G151" s="63"/>
      <c r="H151" s="63"/>
      <c r="I151" s="63"/>
      <c r="J151" s="63"/>
      <c r="K151" s="63"/>
      <c r="L151" s="63"/>
      <c r="M151" s="63"/>
      <c r="N151"/>
      <c r="O151"/>
      <c r="P151"/>
      <c r="Q151"/>
      <c r="R151"/>
      <c r="T151" s="2"/>
    </row>
    <row r="152" spans="1:20" s="3" customFormat="1" ht="12.75" customHeight="1" x14ac:dyDescent="0.25">
      <c r="A152" s="98" t="s">
        <v>419</v>
      </c>
      <c r="B152" s="28" t="s">
        <v>25</v>
      </c>
      <c r="C152" s="28" t="s">
        <v>154</v>
      </c>
      <c r="D152" s="28"/>
      <c r="E152" s="28"/>
      <c r="F152" s="41"/>
      <c r="G152" s="28"/>
      <c r="H152" s="28"/>
      <c r="I152" s="28"/>
      <c r="J152" s="28"/>
      <c r="K152" s="28"/>
      <c r="L152" s="28"/>
      <c r="M152" s="28"/>
      <c r="N152"/>
      <c r="O152"/>
      <c r="P152"/>
      <c r="Q152"/>
      <c r="R152"/>
      <c r="T152" s="2"/>
    </row>
    <row r="153" spans="1:20" s="3" customFormat="1" ht="12.75" customHeight="1" x14ac:dyDescent="0.25">
      <c r="A153" s="4" t="s">
        <v>420</v>
      </c>
      <c r="B153" s="63" t="s">
        <v>54</v>
      </c>
      <c r="C153" s="63" t="s">
        <v>156</v>
      </c>
      <c r="D153" s="63"/>
      <c r="E153" s="63"/>
      <c r="F153" s="42"/>
      <c r="G153" s="63"/>
      <c r="H153" s="63"/>
      <c r="I153" s="63"/>
      <c r="J153" s="63"/>
      <c r="K153" s="63"/>
      <c r="L153" s="63"/>
      <c r="M153" s="63"/>
      <c r="N153"/>
      <c r="O153"/>
      <c r="P153"/>
      <c r="Q153"/>
      <c r="R153"/>
      <c r="T153" s="2"/>
    </row>
    <row r="154" spans="1:20" s="3" customFormat="1" ht="12.75" customHeight="1" x14ac:dyDescent="0.25">
      <c r="A154" s="98" t="s">
        <v>99</v>
      </c>
      <c r="B154" s="28" t="s">
        <v>160</v>
      </c>
      <c r="C154" s="28" t="s">
        <v>161</v>
      </c>
      <c r="D154" s="28"/>
      <c r="E154" s="28"/>
      <c r="F154" s="41"/>
      <c r="G154" s="28"/>
      <c r="H154" s="28"/>
      <c r="I154" s="28"/>
      <c r="J154" s="28"/>
      <c r="K154" s="28"/>
      <c r="L154" s="28"/>
      <c r="M154" s="28"/>
      <c r="N154"/>
      <c r="O154"/>
      <c r="P154"/>
      <c r="Q154"/>
      <c r="R154"/>
      <c r="T154" s="2"/>
    </row>
    <row r="155" spans="1:20" s="3" customFormat="1" ht="12.75" customHeight="1" x14ac:dyDescent="0.25">
      <c r="A155" s="4" t="s">
        <v>92</v>
      </c>
      <c r="B155" s="63" t="s">
        <v>164</v>
      </c>
      <c r="C155" s="63" t="s">
        <v>165</v>
      </c>
      <c r="D155" s="63"/>
      <c r="E155" s="63"/>
      <c r="F155" s="42"/>
      <c r="G155" s="63"/>
      <c r="H155" s="63"/>
      <c r="I155" s="63"/>
      <c r="J155" s="63"/>
      <c r="K155" s="63"/>
      <c r="L155" s="63"/>
      <c r="M155" s="63"/>
      <c r="N155"/>
      <c r="O155"/>
      <c r="P155"/>
      <c r="Q155"/>
      <c r="R155"/>
      <c r="T155" s="2"/>
    </row>
    <row r="156" spans="1:20" s="3" customFormat="1" ht="12.75" customHeight="1" x14ac:dyDescent="0.25">
      <c r="A156" s="98" t="s">
        <v>87</v>
      </c>
      <c r="B156" s="28" t="s">
        <v>171</v>
      </c>
      <c r="C156" s="28" t="s">
        <v>172</v>
      </c>
      <c r="D156" s="28"/>
      <c r="E156" s="28"/>
      <c r="F156" s="41"/>
      <c r="G156" s="28"/>
      <c r="H156" s="28"/>
      <c r="I156" s="28"/>
      <c r="J156" s="28"/>
      <c r="K156" s="28"/>
      <c r="L156" s="28"/>
      <c r="M156" s="28"/>
      <c r="N156"/>
      <c r="O156"/>
      <c r="P156"/>
      <c r="Q156"/>
      <c r="R156"/>
      <c r="T156" s="2"/>
    </row>
    <row r="157" spans="1:20" s="3" customFormat="1" ht="12.75" customHeight="1" x14ac:dyDescent="0.25">
      <c r="A157" s="4" t="s">
        <v>82</v>
      </c>
      <c r="B157" s="63" t="s">
        <v>171</v>
      </c>
      <c r="C157" s="63" t="s">
        <v>172</v>
      </c>
      <c r="D157" s="63"/>
      <c r="E157" s="63"/>
      <c r="F157" s="42"/>
      <c r="G157" s="63"/>
      <c r="H157" s="63"/>
      <c r="I157" s="63"/>
      <c r="J157" s="63"/>
      <c r="K157" s="63"/>
      <c r="L157" s="63"/>
      <c r="M157" s="63"/>
      <c r="N157"/>
      <c r="O157"/>
      <c r="P157"/>
      <c r="Q157"/>
      <c r="R157"/>
      <c r="T157" s="2"/>
    </row>
    <row r="158" spans="1:20" s="3" customFormat="1" ht="12.75" customHeight="1" x14ac:dyDescent="0.25">
      <c r="A158" s="98" t="s">
        <v>316</v>
      </c>
      <c r="B158" s="28" t="s">
        <v>174</v>
      </c>
      <c r="C158" s="28" t="s">
        <v>175</v>
      </c>
      <c r="D158" s="28"/>
      <c r="E158" s="28"/>
      <c r="F158" s="41"/>
      <c r="G158" s="28"/>
      <c r="H158" s="28"/>
      <c r="I158" s="28"/>
      <c r="J158" s="28"/>
      <c r="K158" s="28"/>
      <c r="L158" s="28"/>
      <c r="M158" s="28"/>
      <c r="N158"/>
      <c r="O158"/>
      <c r="P158"/>
      <c r="Q158"/>
      <c r="R158"/>
      <c r="T158" s="2"/>
    </row>
    <row r="159" spans="1:20" s="3" customFormat="1" ht="12.75" customHeight="1" x14ac:dyDescent="0.25">
      <c r="A159" s="4" t="s">
        <v>76</v>
      </c>
      <c r="B159" s="63"/>
      <c r="C159" s="63"/>
      <c r="D159" s="63"/>
      <c r="E159" s="63"/>
      <c r="F159" s="42"/>
      <c r="G159" s="63"/>
      <c r="H159" s="63"/>
      <c r="I159" s="63"/>
      <c r="J159" s="63"/>
      <c r="K159" s="63"/>
      <c r="L159" s="63"/>
      <c r="M159" s="63"/>
      <c r="N159"/>
      <c r="O159"/>
      <c r="P159"/>
      <c r="Q159"/>
      <c r="R159"/>
      <c r="T159" s="2"/>
    </row>
    <row r="160" spans="1:20" s="3" customFormat="1" ht="12.75" customHeight="1" x14ac:dyDescent="0.25">
      <c r="A160" s="98" t="s">
        <v>69</v>
      </c>
      <c r="B160" s="28" t="s">
        <v>100</v>
      </c>
      <c r="C160" s="28" t="s">
        <v>179</v>
      </c>
      <c r="D160" s="28"/>
      <c r="E160" s="28"/>
      <c r="F160" s="41"/>
      <c r="G160" s="28"/>
      <c r="H160" s="28"/>
      <c r="I160" s="28"/>
      <c r="J160" s="28"/>
      <c r="K160" s="28"/>
      <c r="L160" s="28"/>
      <c r="M160" s="28"/>
      <c r="N160"/>
      <c r="O160"/>
      <c r="P160"/>
      <c r="Q160"/>
      <c r="R160"/>
      <c r="T160" s="2"/>
    </row>
    <row r="161" spans="1:41" s="3" customFormat="1" ht="12.75" customHeight="1" x14ac:dyDescent="0.25">
      <c r="A161" s="4" t="s">
        <v>61</v>
      </c>
      <c r="B161" s="63" t="s">
        <v>182</v>
      </c>
      <c r="C161" s="63" t="s">
        <v>4</v>
      </c>
      <c r="D161" s="63"/>
      <c r="E161" s="63"/>
      <c r="F161" s="42"/>
      <c r="G161" s="63"/>
      <c r="H161" s="63"/>
      <c r="I161" s="63"/>
      <c r="J161" s="63"/>
      <c r="K161" s="63"/>
      <c r="L161" s="63"/>
      <c r="M161" s="63"/>
      <c r="N161"/>
      <c r="O161"/>
      <c r="P161"/>
      <c r="Q161"/>
      <c r="R161"/>
      <c r="T161" s="2"/>
    </row>
    <row r="162" spans="1:41" s="3" customFormat="1" ht="12.75" customHeight="1" x14ac:dyDescent="0.25">
      <c r="A162" s="98" t="s">
        <v>53</v>
      </c>
      <c r="B162" s="28" t="s">
        <v>186</v>
      </c>
      <c r="C162" s="28" t="s">
        <v>187</v>
      </c>
      <c r="D162" s="28"/>
      <c r="E162" s="28"/>
      <c r="F162" s="47"/>
      <c r="G162" s="28"/>
      <c r="H162" s="28"/>
      <c r="I162" s="28"/>
      <c r="J162" s="28"/>
      <c r="K162" s="28"/>
      <c r="L162" s="28"/>
      <c r="M162" s="28"/>
      <c r="N162"/>
      <c r="O162"/>
      <c r="P162"/>
      <c r="Q162"/>
      <c r="R162"/>
      <c r="T162" s="2"/>
    </row>
    <row r="163" spans="1:41" s="3" customFormat="1" ht="12.75" customHeight="1" x14ac:dyDescent="0.25">
      <c r="A163" s="4" t="s">
        <v>192</v>
      </c>
      <c r="B163" s="63" t="s">
        <v>193</v>
      </c>
      <c r="C163" s="63" t="s">
        <v>194</v>
      </c>
      <c r="D163" s="63"/>
      <c r="E163" s="63"/>
      <c r="F163" s="75"/>
      <c r="G163" s="63"/>
      <c r="H163" s="63"/>
      <c r="I163" s="63"/>
      <c r="J163" s="63"/>
      <c r="K163" s="63"/>
      <c r="L163" s="63"/>
      <c r="M163" s="63"/>
      <c r="N163"/>
      <c r="O163"/>
      <c r="P163"/>
      <c r="Q163"/>
      <c r="R163"/>
      <c r="T163" s="2"/>
    </row>
    <row r="164" spans="1:41" s="3" customFormat="1" ht="12.75" customHeight="1" x14ac:dyDescent="0.25">
      <c r="A164" s="99" t="s">
        <v>295</v>
      </c>
      <c r="B164" s="71">
        <v>0.34375</v>
      </c>
      <c r="C164" s="71">
        <v>0.46875</v>
      </c>
      <c r="D164" s="71"/>
      <c r="E164" s="71"/>
      <c r="F164" s="77"/>
      <c r="G164" s="71"/>
      <c r="H164" s="71"/>
      <c r="I164" s="71"/>
      <c r="J164" s="71"/>
      <c r="K164" s="71"/>
      <c r="L164" s="71"/>
      <c r="M164" s="71"/>
      <c r="N164"/>
      <c r="O164"/>
      <c r="P164"/>
      <c r="Q164"/>
      <c r="R164"/>
      <c r="T164" s="2"/>
    </row>
    <row r="165" spans="1:41" s="53" customFormat="1" ht="12" customHeight="1" x14ac:dyDescent="0.25">
      <c r="B165" s="7">
        <v>32.594000000000001</v>
      </c>
      <c r="C165" s="7">
        <v>32.594000000000001</v>
      </c>
      <c r="D165" s="7"/>
      <c r="E165" s="7"/>
      <c r="F165" s="103"/>
      <c r="G165" s="49"/>
      <c r="H165" s="49"/>
      <c r="I165" s="49"/>
      <c r="J165" s="49"/>
      <c r="K165" s="49"/>
      <c r="L165" s="49"/>
      <c r="M165" s="49"/>
      <c r="N165"/>
      <c r="O165"/>
      <c r="P165" s="73"/>
      <c r="Q165" s="73"/>
      <c r="R165" s="100"/>
      <c r="AO165" s="73"/>
    </row>
    <row r="167" spans="1:41" ht="12.75" customHeight="1" x14ac:dyDescent="0.25">
      <c r="A167" s="53" t="s">
        <v>425</v>
      </c>
      <c r="B167" s="78">
        <f>+SUM(B142:M142)+SUM(B165:M165)</f>
        <v>127.102</v>
      </c>
    </row>
    <row r="168" spans="1:41" ht="12.75" customHeight="1" x14ac:dyDescent="0.25">
      <c r="A168" s="53" t="s">
        <v>426</v>
      </c>
      <c r="B168" s="78">
        <v>15</v>
      </c>
    </row>
    <row r="169" spans="1:41" ht="12.75" customHeight="1" x14ac:dyDescent="0.25">
      <c r="A169" s="53" t="s">
        <v>427</v>
      </c>
      <c r="B169" s="79">
        <f>+B167*B168</f>
        <v>1906.53</v>
      </c>
    </row>
  </sheetData>
  <mergeCells count="6">
    <mergeCell ref="I143:K143"/>
    <mergeCell ref="J86:L86"/>
    <mergeCell ref="J1:L1"/>
    <mergeCell ref="I28:K28"/>
    <mergeCell ref="J60:L60"/>
    <mergeCell ref="I122:K122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FB589-D677-4B63-A466-6002CE6ABD26}">
  <dimension ref="A1:D2"/>
  <sheetViews>
    <sheetView workbookViewId="0">
      <selection activeCell="C7" sqref="C7"/>
    </sheetView>
  </sheetViews>
  <sheetFormatPr defaultRowHeight="15" x14ac:dyDescent="0.25"/>
  <cols>
    <col min="1" max="1" width="15.42578125" customWidth="1"/>
    <col min="2" max="4" width="9.140625" style="111"/>
  </cols>
  <sheetData>
    <row r="1" spans="1:4" x14ac:dyDescent="0.25">
      <c r="B1" s="111" t="s">
        <v>435</v>
      </c>
      <c r="C1" s="111" t="s">
        <v>436</v>
      </c>
      <c r="D1" s="111" t="s">
        <v>437</v>
      </c>
    </row>
    <row r="2" spans="1:4" x14ac:dyDescent="0.25">
      <c r="A2" t="s">
        <v>434</v>
      </c>
      <c r="B2" s="112">
        <f>+'C_30 inv'!B65+'C_30 inv'!B120</f>
        <v>59229.531999999999</v>
      </c>
      <c r="C2" s="112">
        <f>+'C_30 - C_31 estate'!B56+'C_30 - C_31 estate'!B117+'C_30 - C_31 estate'!B169</f>
        <v>32746.968000000001</v>
      </c>
      <c r="D2" s="112">
        <f>+C2+B2</f>
        <v>91976.5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C_30 inv</vt:lpstr>
      <vt:lpstr>C_30 - C_31 estate</vt:lpstr>
      <vt:lpstr>Riepilogo 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Benaglio</dc:creator>
  <cp:lastModifiedBy>Marco Benaglio</cp:lastModifiedBy>
  <dcterms:created xsi:type="dcterms:W3CDTF">2023-07-31T09:14:50Z</dcterms:created>
  <dcterms:modified xsi:type="dcterms:W3CDTF">2023-10-19T10:44:07Z</dcterms:modified>
</cp:coreProperties>
</file>